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ВЕРОНИКА\Нац проекты\ДОРОЖНАЯ КАРТА\"/>
    </mc:Choice>
  </mc:AlternateContent>
  <bookViews>
    <workbookView xWindow="0" yWindow="0" windowWidth="14565" windowHeight="11745" tabRatio="775" activeTab="1"/>
  </bookViews>
  <sheets>
    <sheet name="Здравоохранение" sheetId="20" r:id="rId1"/>
    <sheet name="Демография" sheetId="19" r:id="rId2"/>
    <sheet name="Образование" sheetId="10" r:id="rId3"/>
    <sheet name="Культура" sheetId="16" r:id="rId4"/>
    <sheet name="Жилье и горсреда" sheetId="11" r:id="rId5"/>
    <sheet name="Экология" sheetId="12" r:id="rId6"/>
    <sheet name="БКД" sheetId="13" r:id="rId7"/>
    <sheet name="Цифровая экономика" sheetId="15" r:id="rId8"/>
    <sheet name="МСП" sheetId="17" r:id="rId9"/>
  </sheets>
  <definedNames>
    <definedName name="_xlnm.Print_Titles" localSheetId="8">МСП!$12:$13</definedName>
    <definedName name="_xlnm.Print_Titles" localSheetId="7">'Цифровая экономика'!$14:$16</definedName>
    <definedName name="_xlnm.Print_Area" localSheetId="8">МСП!$A$1:$M$102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6" i="20" l="1"/>
  <c r="Q56" i="20"/>
  <c r="O56" i="20"/>
  <c r="N56" i="20"/>
  <c r="L56" i="20"/>
  <c r="M57" i="20" l="1"/>
  <c r="P57" i="20"/>
  <c r="S57" i="20"/>
  <c r="P56" i="20" l="1"/>
  <c r="T57" i="20"/>
  <c r="M56" i="20"/>
  <c r="Z57" i="20" l="1"/>
  <c r="V57" i="20"/>
  <c r="X57" i="20"/>
  <c r="AB57" i="20"/>
  <c r="W57" i="20"/>
  <c r="AA57" i="20"/>
  <c r="Y57" i="20"/>
  <c r="U57" i="20"/>
  <c r="H91" i="10" l="1"/>
  <c r="I91" i="10"/>
  <c r="J91" i="10"/>
  <c r="K91" i="10"/>
  <c r="L91" i="10"/>
  <c r="H90" i="10"/>
  <c r="I90" i="10"/>
  <c r="J90" i="10"/>
  <c r="K90" i="10"/>
  <c r="L90" i="10"/>
  <c r="L88" i="10" s="1"/>
  <c r="H89" i="10"/>
  <c r="I89" i="10"/>
  <c r="J89" i="10"/>
  <c r="K89" i="10"/>
  <c r="L89" i="10"/>
  <c r="G91" i="10"/>
  <c r="G90" i="10"/>
  <c r="G89" i="10"/>
  <c r="M86" i="10"/>
  <c r="M85" i="10"/>
  <c r="M84" i="10"/>
  <c r="L83" i="10"/>
  <c r="K83" i="10"/>
  <c r="J83" i="10"/>
  <c r="I83" i="10"/>
  <c r="H83" i="10"/>
  <c r="G83" i="10"/>
  <c r="M82" i="10"/>
  <c r="M81" i="10"/>
  <c r="M80" i="10"/>
  <c r="L79" i="10"/>
  <c r="K79" i="10"/>
  <c r="J79" i="10"/>
  <c r="I79" i="10"/>
  <c r="H79" i="10"/>
  <c r="G79" i="10"/>
  <c r="H88" i="10" l="1"/>
  <c r="I88" i="10"/>
  <c r="G88" i="10"/>
  <c r="K88" i="10"/>
  <c r="J88" i="10"/>
  <c r="M83" i="10"/>
  <c r="M79" i="10"/>
  <c r="M77" i="10" l="1"/>
  <c r="M76" i="10"/>
  <c r="M75" i="10"/>
  <c r="L74" i="10"/>
  <c r="K74" i="10"/>
  <c r="J74" i="10"/>
  <c r="I74" i="10"/>
  <c r="H74" i="10"/>
  <c r="G74" i="10"/>
  <c r="M72" i="10"/>
  <c r="M90" i="10" s="1"/>
  <c r="M73" i="10"/>
  <c r="M71" i="10"/>
  <c r="M89" i="10" s="1"/>
  <c r="H70" i="10"/>
  <c r="I70" i="10"/>
  <c r="J70" i="10"/>
  <c r="K70" i="10"/>
  <c r="L70" i="10"/>
  <c r="G70" i="10"/>
  <c r="G48" i="13"/>
  <c r="H48" i="13"/>
  <c r="I48" i="13"/>
  <c r="J48" i="13"/>
  <c r="K48" i="13"/>
  <c r="K45" i="13" s="1"/>
  <c r="L48" i="13"/>
  <c r="F48" i="13"/>
  <c r="G47" i="13"/>
  <c r="H47" i="13"/>
  <c r="I47" i="13"/>
  <c r="J47" i="13"/>
  <c r="K47" i="13"/>
  <c r="L47" i="13"/>
  <c r="F47" i="13"/>
  <c r="G46" i="13"/>
  <c r="H46" i="13"/>
  <c r="I46" i="13"/>
  <c r="J46" i="13"/>
  <c r="K46" i="13"/>
  <c r="L46" i="13"/>
  <c r="F46" i="13"/>
  <c r="G45" i="13"/>
  <c r="F45" i="13"/>
  <c r="L41" i="13"/>
  <c r="L42" i="13"/>
  <c r="L39" i="13" s="1"/>
  <c r="L40" i="13"/>
  <c r="G39" i="13"/>
  <c r="H39" i="13"/>
  <c r="I39" i="13"/>
  <c r="J39" i="13"/>
  <c r="K39" i="13"/>
  <c r="F39" i="13"/>
  <c r="H117" i="12"/>
  <c r="I117" i="12"/>
  <c r="J117" i="12"/>
  <c r="K117" i="12"/>
  <c r="L117" i="12"/>
  <c r="M117" i="12"/>
  <c r="G117" i="12"/>
  <c r="H116" i="12"/>
  <c r="I116" i="12"/>
  <c r="J116" i="12"/>
  <c r="K116" i="12"/>
  <c r="L116" i="12"/>
  <c r="M116" i="12"/>
  <c r="G116" i="12"/>
  <c r="H115" i="12"/>
  <c r="I115" i="12"/>
  <c r="J115" i="12"/>
  <c r="K115" i="12"/>
  <c r="L115" i="12"/>
  <c r="M115" i="12"/>
  <c r="G115" i="12"/>
  <c r="H91" i="11"/>
  <c r="I91" i="11"/>
  <c r="J91" i="11"/>
  <c r="K91" i="11"/>
  <c r="L91" i="11"/>
  <c r="M91" i="11"/>
  <c r="G91" i="11"/>
  <c r="H90" i="11"/>
  <c r="I90" i="11"/>
  <c r="J90" i="11"/>
  <c r="K90" i="11"/>
  <c r="L90" i="11"/>
  <c r="M90" i="11"/>
  <c r="G90" i="11"/>
  <c r="M89" i="11"/>
  <c r="H89" i="11"/>
  <c r="I89" i="11"/>
  <c r="J89" i="11"/>
  <c r="K89" i="11"/>
  <c r="L89" i="11"/>
  <c r="G89" i="11"/>
  <c r="M91" i="10" l="1"/>
  <c r="M88" i="10" s="1"/>
  <c r="M70" i="10"/>
  <c r="M74" i="10"/>
  <c r="J45" i="13"/>
  <c r="I45" i="13"/>
  <c r="L45" i="13"/>
  <c r="H45" i="13"/>
  <c r="H72" i="15"/>
  <c r="I72" i="15"/>
  <c r="J72" i="15"/>
  <c r="K72" i="15"/>
  <c r="L72" i="15"/>
  <c r="G72" i="15"/>
  <c r="H71" i="15"/>
  <c r="I71" i="15"/>
  <c r="J71" i="15"/>
  <c r="K71" i="15"/>
  <c r="L71" i="15"/>
  <c r="G71" i="15"/>
  <c r="H70" i="15"/>
  <c r="I70" i="15"/>
  <c r="J70" i="15"/>
  <c r="K70" i="15"/>
  <c r="L70" i="15"/>
  <c r="G70" i="15"/>
  <c r="J69" i="15" l="1"/>
  <c r="G69" i="15"/>
  <c r="I69" i="15"/>
  <c r="L69" i="15"/>
  <c r="H69" i="15"/>
  <c r="K69" i="15"/>
  <c r="M56" i="15"/>
  <c r="M71" i="15" s="1"/>
  <c r="M57" i="15"/>
  <c r="M55" i="15"/>
  <c r="M70" i="15" s="1"/>
  <c r="H54" i="15"/>
  <c r="I54" i="15"/>
  <c r="J54" i="15"/>
  <c r="K54" i="15"/>
  <c r="L54" i="15"/>
  <c r="G54" i="15"/>
  <c r="M54" i="15" l="1"/>
  <c r="M72" i="15"/>
  <c r="M69" i="15" s="1"/>
  <c r="M113" i="12"/>
  <c r="M112" i="12"/>
  <c r="M111" i="12"/>
  <c r="L110" i="12"/>
  <c r="K110" i="12"/>
  <c r="J110" i="12"/>
  <c r="I110" i="12"/>
  <c r="H110" i="12"/>
  <c r="G110" i="12"/>
  <c r="M109" i="12"/>
  <c r="M108" i="12"/>
  <c r="M107" i="12"/>
  <c r="L106" i="12"/>
  <c r="K106" i="12"/>
  <c r="J106" i="12"/>
  <c r="I106" i="12"/>
  <c r="H106" i="12"/>
  <c r="G106" i="12"/>
  <c r="M105" i="12"/>
  <c r="M104" i="12"/>
  <c r="M103" i="12"/>
  <c r="L102" i="12"/>
  <c r="K102" i="12"/>
  <c r="J102" i="12"/>
  <c r="I102" i="12"/>
  <c r="H102" i="12"/>
  <c r="G102" i="12"/>
  <c r="M101" i="12"/>
  <c r="M100" i="12"/>
  <c r="M99" i="12"/>
  <c r="L98" i="12"/>
  <c r="K98" i="12"/>
  <c r="J98" i="12"/>
  <c r="I98" i="12"/>
  <c r="H98" i="12"/>
  <c r="G98" i="12"/>
  <c r="M97" i="12"/>
  <c r="M96" i="12"/>
  <c r="M95" i="12"/>
  <c r="L94" i="12"/>
  <c r="K94" i="12"/>
  <c r="J94" i="12"/>
  <c r="I94" i="12"/>
  <c r="H94" i="12"/>
  <c r="G94" i="12"/>
  <c r="M93" i="12"/>
  <c r="M92" i="12"/>
  <c r="M91" i="12"/>
  <c r="L90" i="12"/>
  <c r="K90" i="12"/>
  <c r="J90" i="12"/>
  <c r="I90" i="12"/>
  <c r="H90" i="12"/>
  <c r="G90" i="12"/>
  <c r="M94" i="12" l="1"/>
  <c r="M110" i="12"/>
  <c r="M106" i="12"/>
  <c r="M102" i="12"/>
  <c r="M98" i="12"/>
  <c r="M90" i="12"/>
  <c r="M89" i="12" l="1"/>
  <c r="M88" i="12"/>
  <c r="M87" i="12"/>
  <c r="L86" i="12"/>
  <c r="K86" i="12"/>
  <c r="J86" i="12"/>
  <c r="I86" i="12"/>
  <c r="H86" i="12"/>
  <c r="G86" i="12"/>
  <c r="M85" i="12"/>
  <c r="M84" i="12"/>
  <c r="M83" i="12"/>
  <c r="L82" i="12"/>
  <c r="K82" i="12"/>
  <c r="J82" i="12"/>
  <c r="I82" i="12"/>
  <c r="H82" i="12"/>
  <c r="G82" i="12"/>
  <c r="M79" i="12"/>
  <c r="M80" i="12"/>
  <c r="M81" i="12"/>
  <c r="L78" i="12"/>
  <c r="K78" i="12"/>
  <c r="J78" i="12"/>
  <c r="I78" i="12"/>
  <c r="H78" i="12"/>
  <c r="G78" i="12"/>
  <c r="M77" i="12"/>
  <c r="M76" i="12"/>
  <c r="M75" i="12"/>
  <c r="L74" i="12"/>
  <c r="K74" i="12"/>
  <c r="J74" i="12"/>
  <c r="I74" i="12"/>
  <c r="H74" i="12"/>
  <c r="G74" i="12"/>
  <c r="M73" i="12"/>
  <c r="M72" i="12"/>
  <c r="M71" i="12"/>
  <c r="L70" i="12"/>
  <c r="K70" i="12"/>
  <c r="J70" i="12"/>
  <c r="I70" i="12"/>
  <c r="H70" i="12"/>
  <c r="G70" i="12"/>
  <c r="M69" i="12"/>
  <c r="M68" i="12"/>
  <c r="M67" i="12"/>
  <c r="L66" i="12"/>
  <c r="K66" i="12"/>
  <c r="J66" i="12"/>
  <c r="I66" i="12"/>
  <c r="H66" i="12"/>
  <c r="G66" i="12"/>
  <c r="H38" i="16"/>
  <c r="I38" i="16"/>
  <c r="J38" i="16"/>
  <c r="K38" i="16"/>
  <c r="L38" i="16"/>
  <c r="M70" i="12" l="1"/>
  <c r="M78" i="12"/>
  <c r="M66" i="12"/>
  <c r="M86" i="12"/>
  <c r="M82" i="12"/>
  <c r="M74" i="12"/>
  <c r="M65" i="12" l="1"/>
  <c r="M64" i="12"/>
  <c r="M63" i="12"/>
  <c r="L62" i="12"/>
  <c r="K62" i="12"/>
  <c r="J62" i="12"/>
  <c r="I62" i="12"/>
  <c r="H62" i="12"/>
  <c r="G62" i="12"/>
  <c r="M61" i="12"/>
  <c r="M60" i="12"/>
  <c r="M59" i="12"/>
  <c r="L58" i="12"/>
  <c r="L114" i="12" s="1"/>
  <c r="K58" i="12"/>
  <c r="K114" i="12" s="1"/>
  <c r="J58" i="12"/>
  <c r="J114" i="12" s="1"/>
  <c r="I58" i="12"/>
  <c r="I114" i="12" s="1"/>
  <c r="H58" i="12"/>
  <c r="H114" i="12" s="1"/>
  <c r="G58" i="12"/>
  <c r="G114" i="12" s="1"/>
  <c r="H54" i="12"/>
  <c r="L54" i="12"/>
  <c r="K54" i="12"/>
  <c r="J54" i="12"/>
  <c r="M57" i="12"/>
  <c r="M56" i="12"/>
  <c r="M55" i="12"/>
  <c r="I54" i="12"/>
  <c r="G54" i="12"/>
  <c r="M53" i="12"/>
  <c r="M52" i="12"/>
  <c r="M51" i="12"/>
  <c r="L50" i="12"/>
  <c r="K50" i="12"/>
  <c r="J50" i="12"/>
  <c r="I50" i="12"/>
  <c r="H50" i="12"/>
  <c r="G50" i="12"/>
  <c r="M47" i="12"/>
  <c r="M48" i="12"/>
  <c r="M49" i="12"/>
  <c r="H46" i="12"/>
  <c r="I46" i="12"/>
  <c r="J46" i="12"/>
  <c r="K46" i="12"/>
  <c r="L46" i="12"/>
  <c r="G46" i="12"/>
  <c r="H100" i="17"/>
  <c r="I100" i="17"/>
  <c r="J100" i="17"/>
  <c r="K100" i="17"/>
  <c r="L100" i="17"/>
  <c r="G100" i="17"/>
  <c r="H99" i="17"/>
  <c r="I99" i="17"/>
  <c r="J99" i="17"/>
  <c r="K99" i="17"/>
  <c r="L99" i="17"/>
  <c r="G99" i="17"/>
  <c r="H98" i="17"/>
  <c r="I98" i="17"/>
  <c r="J98" i="17"/>
  <c r="K98" i="17"/>
  <c r="L98" i="17"/>
  <c r="G98" i="17"/>
  <c r="M95" i="17"/>
  <c r="M94" i="17"/>
  <c r="M93" i="17"/>
  <c r="L92" i="17"/>
  <c r="K92" i="17"/>
  <c r="J92" i="17"/>
  <c r="I92" i="17"/>
  <c r="H92" i="17"/>
  <c r="G92" i="17"/>
  <c r="M91" i="17"/>
  <c r="M90" i="17"/>
  <c r="M89" i="17"/>
  <c r="L88" i="17"/>
  <c r="K88" i="17"/>
  <c r="J88" i="17"/>
  <c r="I88" i="17"/>
  <c r="H88" i="17"/>
  <c r="G88" i="17"/>
  <c r="M87" i="17"/>
  <c r="M86" i="17"/>
  <c r="M85" i="17"/>
  <c r="L84" i="17"/>
  <c r="K84" i="17"/>
  <c r="J84" i="17"/>
  <c r="I84" i="17"/>
  <c r="H84" i="17"/>
  <c r="G84" i="17"/>
  <c r="M83" i="17"/>
  <c r="M82" i="17"/>
  <c r="M81" i="17"/>
  <c r="L80" i="17"/>
  <c r="K80" i="17"/>
  <c r="J80" i="17"/>
  <c r="I80" i="17"/>
  <c r="H80" i="17"/>
  <c r="G80" i="17"/>
  <c r="M77" i="17"/>
  <c r="M76" i="17"/>
  <c r="M75" i="17"/>
  <c r="L74" i="17"/>
  <c r="K74" i="17"/>
  <c r="J74" i="17"/>
  <c r="I74" i="17"/>
  <c r="H74" i="17"/>
  <c r="G74" i="17"/>
  <c r="M73" i="17"/>
  <c r="M72" i="17"/>
  <c r="M71" i="17"/>
  <c r="L70" i="17"/>
  <c r="K70" i="17"/>
  <c r="J70" i="17"/>
  <c r="I70" i="17"/>
  <c r="H70" i="17"/>
  <c r="G70" i="17"/>
  <c r="M69" i="17"/>
  <c r="M68" i="17"/>
  <c r="M67" i="17"/>
  <c r="L66" i="17"/>
  <c r="K66" i="17"/>
  <c r="J66" i="17"/>
  <c r="I66" i="17"/>
  <c r="H66" i="17"/>
  <c r="G66" i="17"/>
  <c r="M65" i="17"/>
  <c r="M64" i="17"/>
  <c r="M63" i="17"/>
  <c r="L62" i="17"/>
  <c r="K62" i="17"/>
  <c r="J62" i="17"/>
  <c r="I62" i="17"/>
  <c r="H62" i="17"/>
  <c r="G62" i="17"/>
  <c r="M61" i="17"/>
  <c r="M60" i="17"/>
  <c r="M59" i="17"/>
  <c r="L58" i="17"/>
  <c r="K58" i="17"/>
  <c r="J58" i="17"/>
  <c r="I58" i="17"/>
  <c r="H58" i="17"/>
  <c r="G58" i="17"/>
  <c r="M57" i="17"/>
  <c r="M56" i="17"/>
  <c r="M55" i="17"/>
  <c r="L54" i="17"/>
  <c r="K54" i="17"/>
  <c r="J54" i="17"/>
  <c r="I54" i="17"/>
  <c r="H54" i="17"/>
  <c r="G54" i="17"/>
  <c r="M53" i="17"/>
  <c r="M52" i="17"/>
  <c r="M51" i="17"/>
  <c r="L50" i="17"/>
  <c r="K50" i="17"/>
  <c r="J50" i="17"/>
  <c r="I50" i="17"/>
  <c r="H50" i="17"/>
  <c r="G50" i="17"/>
  <c r="M49" i="17"/>
  <c r="M48" i="17"/>
  <c r="M47" i="17"/>
  <c r="L46" i="17"/>
  <c r="K46" i="17"/>
  <c r="J46" i="17"/>
  <c r="I46" i="17"/>
  <c r="H46" i="17"/>
  <c r="G46" i="17"/>
  <c r="M45" i="17"/>
  <c r="M44" i="17"/>
  <c r="M43" i="17"/>
  <c r="M40" i="17"/>
  <c r="M41" i="17"/>
  <c r="M39" i="17"/>
  <c r="L42" i="17"/>
  <c r="K42" i="17"/>
  <c r="J42" i="17"/>
  <c r="I42" i="17"/>
  <c r="H42" i="17"/>
  <c r="G42" i="17"/>
  <c r="H38" i="17"/>
  <c r="I38" i="17"/>
  <c r="J38" i="17"/>
  <c r="K38" i="17"/>
  <c r="L38" i="17"/>
  <c r="G38" i="17"/>
  <c r="L97" i="17" l="1"/>
  <c r="H97" i="17"/>
  <c r="M46" i="17"/>
  <c r="M62" i="17"/>
  <c r="I97" i="17"/>
  <c r="M100" i="17"/>
  <c r="M42" i="17"/>
  <c r="M58" i="17"/>
  <c r="M99" i="17"/>
  <c r="M54" i="17"/>
  <c r="M80" i="17"/>
  <c r="M50" i="17"/>
  <c r="M66" i="17"/>
  <c r="M70" i="17"/>
  <c r="M84" i="17"/>
  <c r="M74" i="17"/>
  <c r="M88" i="17"/>
  <c r="M38" i="17"/>
  <c r="M92" i="17"/>
  <c r="M98" i="17"/>
  <c r="M62" i="12"/>
  <c r="M58" i="12"/>
  <c r="M114" i="12" s="1"/>
  <c r="M54" i="12"/>
  <c r="M50" i="12"/>
  <c r="M46" i="12"/>
  <c r="G97" i="17"/>
  <c r="K97" i="17"/>
  <c r="J97" i="17"/>
  <c r="M97" i="17" l="1"/>
  <c r="M86" i="11"/>
  <c r="M85" i="11"/>
  <c r="M84" i="11"/>
  <c r="L83" i="11"/>
  <c r="K83" i="11"/>
  <c r="J83" i="11"/>
  <c r="I83" i="11"/>
  <c r="H83" i="11"/>
  <c r="G83" i="11"/>
  <c r="M83" i="11" l="1"/>
  <c r="H62" i="19" l="1"/>
  <c r="M82" i="11"/>
  <c r="M81" i="11"/>
  <c r="M80" i="11"/>
  <c r="L79" i="11"/>
  <c r="K79" i="11"/>
  <c r="J79" i="11"/>
  <c r="I79" i="11"/>
  <c r="H79" i="11"/>
  <c r="G79" i="11"/>
  <c r="J88" i="11"/>
  <c r="H88" i="11"/>
  <c r="L88" i="11"/>
  <c r="I88" i="11"/>
  <c r="G88" i="11"/>
  <c r="M77" i="11"/>
  <c r="M76" i="11"/>
  <c r="M75" i="11"/>
  <c r="L74" i="11"/>
  <c r="K74" i="11"/>
  <c r="J74" i="11"/>
  <c r="I74" i="11"/>
  <c r="H74" i="11"/>
  <c r="G74" i="11"/>
  <c r="M73" i="11"/>
  <c r="M72" i="11"/>
  <c r="M71" i="11"/>
  <c r="L70" i="11"/>
  <c r="K70" i="11"/>
  <c r="J70" i="11"/>
  <c r="I70" i="11"/>
  <c r="H70" i="11"/>
  <c r="G70" i="11"/>
  <c r="M69" i="11"/>
  <c r="M68" i="11"/>
  <c r="M67" i="11"/>
  <c r="L66" i="11"/>
  <c r="K66" i="11"/>
  <c r="J66" i="11"/>
  <c r="I66" i="11"/>
  <c r="H66" i="11"/>
  <c r="G66" i="11"/>
  <c r="M64" i="11"/>
  <c r="M63" i="11"/>
  <c r="M62" i="11"/>
  <c r="L61" i="11"/>
  <c r="K61" i="11"/>
  <c r="J61" i="11"/>
  <c r="I61" i="11"/>
  <c r="H61" i="11"/>
  <c r="G61" i="11"/>
  <c r="M60" i="11"/>
  <c r="M59" i="11"/>
  <c r="M58" i="11"/>
  <c r="L57" i="11"/>
  <c r="K57" i="11"/>
  <c r="J57" i="11"/>
  <c r="I57" i="11"/>
  <c r="H57" i="11"/>
  <c r="G57" i="11"/>
  <c r="M56" i="11"/>
  <c r="M55" i="11"/>
  <c r="M54" i="11"/>
  <c r="L53" i="11"/>
  <c r="K53" i="11"/>
  <c r="J53" i="11"/>
  <c r="I53" i="11"/>
  <c r="H53" i="11"/>
  <c r="G53" i="11"/>
  <c r="M52" i="11"/>
  <c r="M51" i="11"/>
  <c r="M50" i="11"/>
  <c r="L49" i="11"/>
  <c r="K49" i="11"/>
  <c r="J49" i="11"/>
  <c r="I49" i="11"/>
  <c r="H49" i="11"/>
  <c r="G49" i="11"/>
  <c r="M48" i="11"/>
  <c r="M47" i="11"/>
  <c r="M46" i="11"/>
  <c r="L45" i="11"/>
  <c r="K45" i="11"/>
  <c r="J45" i="11"/>
  <c r="I45" i="11"/>
  <c r="H45" i="11"/>
  <c r="G45" i="11"/>
  <c r="M44" i="11"/>
  <c r="M43" i="11"/>
  <c r="M42" i="11"/>
  <c r="L41" i="11"/>
  <c r="K41" i="11"/>
  <c r="J41" i="11"/>
  <c r="I41" i="11"/>
  <c r="H41" i="11"/>
  <c r="G41" i="11"/>
  <c r="M38" i="11"/>
  <c r="M39" i="11"/>
  <c r="M40" i="11"/>
  <c r="H37" i="11"/>
  <c r="I37" i="11"/>
  <c r="J37" i="11"/>
  <c r="K37" i="11"/>
  <c r="L37" i="11"/>
  <c r="G37" i="11"/>
  <c r="M32" i="11"/>
  <c r="M33" i="11"/>
  <c r="M34" i="11"/>
  <c r="H31" i="11"/>
  <c r="I31" i="11"/>
  <c r="J31" i="11"/>
  <c r="K31" i="11"/>
  <c r="L31" i="11"/>
  <c r="G31" i="11"/>
  <c r="M45" i="11" l="1"/>
  <c r="M79" i="11"/>
  <c r="K88" i="11"/>
  <c r="M74" i="11"/>
  <c r="M70" i="11"/>
  <c r="M66" i="11"/>
  <c r="M61" i="11"/>
  <c r="M57" i="11"/>
  <c r="M53" i="11"/>
  <c r="M49" i="11"/>
  <c r="M37" i="11"/>
  <c r="M41" i="11"/>
  <c r="M31" i="11"/>
  <c r="M88" i="11" l="1"/>
  <c r="H50" i="16" l="1"/>
  <c r="I50" i="16"/>
  <c r="J50" i="16"/>
  <c r="K50" i="16"/>
  <c r="L50" i="16"/>
  <c r="G50" i="16"/>
  <c r="H49" i="16"/>
  <c r="I49" i="16"/>
  <c r="J49" i="16"/>
  <c r="K49" i="16"/>
  <c r="L49" i="16"/>
  <c r="G49" i="16"/>
  <c r="H48" i="16"/>
  <c r="I48" i="16"/>
  <c r="J48" i="16"/>
  <c r="J47" i="16" s="1"/>
  <c r="K48" i="16"/>
  <c r="L48" i="16"/>
  <c r="G48" i="16"/>
  <c r="M35" i="16"/>
  <c r="M36" i="16"/>
  <c r="M37" i="16"/>
  <c r="M39" i="16"/>
  <c r="M40" i="16"/>
  <c r="M41" i="16"/>
  <c r="M43" i="16"/>
  <c r="M44" i="16"/>
  <c r="M45" i="16"/>
  <c r="M46" i="16"/>
  <c r="I42" i="16"/>
  <c r="H42" i="16"/>
  <c r="I47" i="16" l="1"/>
  <c r="M49" i="16"/>
  <c r="M38" i="16"/>
  <c r="M50" i="16"/>
  <c r="K47" i="16"/>
  <c r="L47" i="16"/>
  <c r="H47" i="16"/>
  <c r="M48" i="16"/>
  <c r="G47" i="16"/>
  <c r="G42" i="16"/>
  <c r="M42" i="16" s="1"/>
  <c r="G38" i="16"/>
  <c r="G34" i="16"/>
  <c r="M34" i="16" s="1"/>
  <c r="M47" i="16" l="1"/>
  <c r="H78" i="19"/>
  <c r="I78" i="19"/>
  <c r="J78" i="19"/>
  <c r="K78" i="19"/>
  <c r="L78" i="19"/>
  <c r="G78" i="19"/>
  <c r="H77" i="19"/>
  <c r="I77" i="19"/>
  <c r="J77" i="19"/>
  <c r="K77" i="19"/>
  <c r="L77" i="19"/>
  <c r="G77" i="19"/>
  <c r="H76" i="19"/>
  <c r="I76" i="19"/>
  <c r="J76" i="19"/>
  <c r="K76" i="19"/>
  <c r="L76" i="19"/>
  <c r="G76" i="19"/>
  <c r="M73" i="19"/>
  <c r="M72" i="19"/>
  <c r="M71" i="19"/>
  <c r="M69" i="19"/>
  <c r="M68" i="19"/>
  <c r="M67" i="19"/>
  <c r="M65" i="19"/>
  <c r="M64" i="19"/>
  <c r="M63" i="19"/>
  <c r="M61" i="19"/>
  <c r="M60" i="19"/>
  <c r="M59" i="19"/>
  <c r="M57" i="19"/>
  <c r="M56" i="19"/>
  <c r="M55" i="19"/>
  <c r="M53" i="19"/>
  <c r="M52" i="19"/>
  <c r="M51" i="19"/>
  <c r="L70" i="19"/>
  <c r="K70" i="19"/>
  <c r="J70" i="19"/>
  <c r="I70" i="19"/>
  <c r="I66" i="19"/>
  <c r="K62" i="19"/>
  <c r="J62" i="19"/>
  <c r="I62" i="19"/>
  <c r="H58" i="19"/>
  <c r="H54" i="19"/>
  <c r="H50" i="19"/>
  <c r="I75" i="19" l="1"/>
  <c r="M70" i="19"/>
  <c r="M77" i="19"/>
  <c r="M76" i="19"/>
  <c r="L75" i="19"/>
  <c r="M58" i="19"/>
  <c r="M66" i="19"/>
  <c r="H75" i="19"/>
  <c r="M62" i="19"/>
  <c r="M78" i="19"/>
  <c r="K75" i="19"/>
  <c r="J75" i="19"/>
  <c r="G75" i="19"/>
  <c r="M54" i="19"/>
  <c r="M50" i="19"/>
  <c r="M75" i="19" l="1"/>
  <c r="D21" i="16"/>
  <c r="D19" i="16" l="1"/>
</calcChain>
</file>

<file path=xl/sharedStrings.xml><?xml version="1.0" encoding="utf-8"?>
<sst xmlns="http://schemas.openxmlformats.org/spreadsheetml/2006/main" count="1730" uniqueCount="531">
  <si>
    <t>№
 п.п.</t>
  </si>
  <si>
    <t>7</t>
  </si>
  <si>
    <t>8</t>
  </si>
  <si>
    <t>3.1</t>
  </si>
  <si>
    <t>3.2</t>
  </si>
  <si>
    <t>2.1</t>
  </si>
  <si>
    <t>2.2</t>
  </si>
  <si>
    <t>3</t>
  </si>
  <si>
    <t>4</t>
  </si>
  <si>
    <t>5</t>
  </si>
  <si>
    <t>1.1</t>
  </si>
  <si>
    <t>1.2</t>
  </si>
  <si>
    <t>2</t>
  </si>
  <si>
    <t>6</t>
  </si>
  <si>
    <t>Наименование показателя</t>
  </si>
  <si>
    <t>Базовое значение</t>
  </si>
  <si>
    <t>1</t>
  </si>
  <si>
    <t>Доля детей в возрасте от 5 до 18 лет, охваченных дополнительным образованием, %</t>
  </si>
  <si>
    <t xml:space="preserve">Доля граждан, положительно оценивших качество услуг психолого-педагогической, методической и консультативной помощи, от общего числа обратившихся за получением услуги, % </t>
  </si>
  <si>
    <t>Доля обучающихся по программам общего образования и среднего профессионального образования, использующих федеральную информационно-сервисную платформу цифровой образовательной среды для «горизонтального» обучения и неформального образования, в общем числе обучающихся по указанным программам, процент</t>
  </si>
  <si>
    <t>Численность обучающихся, вовлеченных в деятельность общественных объединений на базе образовательных организаций общего образования, среднего и высшего профессионального образования, млн. человек накопительным итогом</t>
  </si>
  <si>
    <t>15</t>
  </si>
  <si>
    <t>25</t>
  </si>
  <si>
    <t>Количество новых созданных особо охраняемых природных территорий в Приморском крае, шт.</t>
  </si>
  <si>
    <t>Увеличение численности редких и находящихся под угрозой исчезновения видов животных, особей (тигр и дальневосточный леопард)</t>
  </si>
  <si>
    <t>Увеличение количества посетителей на особо охраняемых природных территориях тыс. человек</t>
  </si>
  <si>
    <t>Отношение площади лесовосстановления и лесоразведения к площади вырубленных и погибших лесных насаждений, %</t>
  </si>
  <si>
    <t>Доля контрактов на осуществление дорожной деятельности в рамках реализации регионального проекта, предусматривающих использование новых технологий и материалов, включенных в Реестр новых и наилучших технологий, материалов и технологических решений повторного применения, (% от общего количества новых государственных контрактов на выполнение работ по капитальному ремонту, ремонту и содержанию автомобильных дорог)</t>
  </si>
  <si>
    <t>Доля медицинских организаций государственной собственности субъекта Российской Федерации и муниципальной собственности (за исключением фельдшерско-акушерских пунктов), подключенных к сети "Интернет", процентов</t>
  </si>
  <si>
    <t>Доля фельдшерско-акушерских пунктов государственной собственности субъекта Российской Федерации и муниципальной собственности, подключенных к сети "Интернет", %</t>
  </si>
  <si>
    <t>Доля образовательных организаций государственной собственности субъекта Российской Федерации и муниципальной собственности, реализующих образовательные программы общего образования и/или среднего профессионального образования, подключенных к сети "Интернет", %</t>
  </si>
  <si>
    <t>Доля органов власти субъекта Российской Федерации, органов местного самоуправления, подключенных к сети "Интернет", %</t>
  </si>
  <si>
    <t>Внедрение регионального сегмента единой электронной картографической основы (ЕЭКО), в том числе крупных масштабов, в целях наполнения государственной информационной системы ведения ЕЭКО (ГИС ЕЭКО), процентов от общего количества объектов, сведения о которых необходимо размещать в ГИС ЕЭКО</t>
  </si>
  <si>
    <t>Доля участковых пунктов полиции,  территориальных органов Росгвардии и подразделений (органов) войск национальной гвардии, в том числе в которых проходят службу лица, имеющие специальные звания полиции, в населенных пунктах с численностью населения от 100 до 1000 человек, подключенных к сети "Интернет", %</t>
  </si>
  <si>
    <t>Доля пожарных частей и пожарных постов в населенных пунктах с численностью населения от 100 до 1000 человек,подключенных к сети "Интернет", %</t>
  </si>
  <si>
    <t>Объем затрат организаций государственной собственности субъекта Российской Федерации и муниципальной собственности на продукты и услуги в области информационной безопасности (млрд руб.)</t>
  </si>
  <si>
    <t>Средний срок простоя информационных систем органов власти субъекта Российской Федерации и местного самоуправления в результате компьютерных атак, часов</t>
  </si>
  <si>
    <t>Количество подготовленных специалистов по образовательным программам в области информационной безопасности в организациях высшего и профессионального образования государственной собственности субъекта Российской Федерации и муниципальной собственности, с использованием в образовательном процессе отечественных высокотехнологичных комплексов и средств защиты информации, тыс. чел.</t>
  </si>
  <si>
    <t>Стоимостная доля закупаемого и (или) арендуемого органами исполнительной власти субъекта Российской Федерации, органами местного самоуправления отечественного программного обеспечения, проценты</t>
  </si>
  <si>
    <t>Стоимостная доля закупаемого и (или) арендуемого отечественного программного обеспечения компаниями, находящимися в государственной собственности субъекта Российской Федерации и муниципальной собственности, проценты</t>
  </si>
  <si>
    <t>Увеличение затрат на развитие "сквозных" цифровых технологий компаниями, зарегистрированными на территории Приморского края, процент</t>
  </si>
  <si>
    <t>Увеличение объема выручки проектов (разработке наукоемких решений, по продвижению продуктов и услуг по заказу бизнеса) на основе внедрения "сквозных" цифровых технологий компаниями, зарегистрированными на территории Приморского края, получившими поддержку в рамках федерального проекта "Цифровые технологии"</t>
  </si>
  <si>
    <t>Доля взаимодействий граждан и коммерческих организаций с органами власти Приморского края и местного самоуправления и организациями государственной собственности Приморского края и муниципальной собственности, осуществляемых в цифровом виде, проценты</t>
  </si>
  <si>
    <t>Доля приоритетных государственных услуг и сервисов, оказываемых органами власти Приморского края и местного самоуправления и организациями государственной собственности Приморского края и муниципальной собственности, соответствующих целевой модели цифровой трансформации (предоставление без необходимости личного посещения государственных органов и иных организаций, с применением реестровой модели, онлайн (в автоматическом режиме), проактивно), процентов</t>
  </si>
  <si>
    <t xml:space="preserve">Доля отказов при предоставлении приоритетных государственных услуг и сервисов, оказываемых органами власти Приморского края и местного самоуправления и организациями государственной собственности Приморкого края и муниципальной собственности, от числа отказов в 2018 году, процентов </t>
  </si>
  <si>
    <t>Доля внутриведомственного и межведомственного юридически значимого электронного документооборота органов власти Приморского края и местного самоуправления и организаций государственной собственности Приморского края и муниципальной собственности, процентов</t>
  </si>
  <si>
    <t xml:space="preserve">Доля открытых данных органов власти Приморского края и местного самоуправления, прошедших гармонизацию (соответствие мастер-данным), процентов </t>
  </si>
  <si>
    <t>Значение показателя</t>
  </si>
  <si>
    <t>-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</si>
  <si>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</si>
  <si>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Численность женщин, находящихся в отпуске по уходу за ребенком в возрасте до трех лет, прошедших профессиональное обучение и дополнительное профессиональное образование, человек</t>
  </si>
  <si>
    <t>II. ОБРАЗОВАНИЕ</t>
  </si>
  <si>
    <t>Доступность дошкольного образования для детей в возрасте от полутора до трех лет, %</t>
  </si>
  <si>
    <t>Охват граждан старше трудоспособного возраста профилактическими осмотрами, включая диспансеризацию, %</t>
  </si>
  <si>
    <t>Численность граждан предпенсионного возраста, прошедших профессиональное обучение и дополнительное профессиональное образование, человек</t>
  </si>
  <si>
    <t>Ответственный</t>
  </si>
  <si>
    <t>Сроки реализации</t>
  </si>
  <si>
    <t>Всего</t>
  </si>
  <si>
    <t>Потребность в финансировании, млн руб.</t>
  </si>
  <si>
    <t>Мероприятия</t>
  </si>
  <si>
    <t>Значение</t>
  </si>
  <si>
    <t>Дата</t>
  </si>
  <si>
    <t>2019 г.</t>
  </si>
  <si>
    <t>2020 г.</t>
  </si>
  <si>
    <t>2021 г.</t>
  </si>
  <si>
    <t>2022 г.</t>
  </si>
  <si>
    <t>2023 г.</t>
  </si>
  <si>
    <t>2024 г.</t>
  </si>
  <si>
    <t>Источник финасирования</t>
  </si>
  <si>
    <t>федеральный бюджет</t>
  </si>
  <si>
    <t>краевой бюджет</t>
  </si>
  <si>
    <t>бюджет муниципального образования</t>
  </si>
  <si>
    <t>Наименование мероприятия (объекта)</t>
  </si>
  <si>
    <t>Всего по мероприятиям (объектам), в том числе</t>
  </si>
  <si>
    <t>…</t>
  </si>
  <si>
    <t>90</t>
  </si>
  <si>
    <t>70</t>
  </si>
  <si>
    <t>12.2017</t>
  </si>
  <si>
    <t>Указать общую сумму по всем мерпориятиям в рамках показателя</t>
  </si>
  <si>
    <t>Доля субъектов Российской федерации, в которых обновлено содержание и методы обучения предметной области "Технология" и других предметных областей, %</t>
  </si>
  <si>
    <t>Число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тыс. ед.</t>
  </si>
  <si>
    <t>Численность обучающихся, охваченных основными и дополнительными общеобразовательными программами цифрового, естественнонаучного и гуманитарного профилей, тыс. человек</t>
  </si>
  <si>
    <t>Число созданных новых мест в общеобразовательных организациях, расположенных в сельской местности и поселках городского типа, не менее тыс. мест</t>
  </si>
  <si>
    <t>06.2018</t>
  </si>
  <si>
    <t>09.2018</t>
  </si>
  <si>
    <t>01.2018</t>
  </si>
  <si>
    <t>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Федерации, тыс. человек</t>
  </si>
  <si>
    <t>Число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функциям и результатам проектов, направленных на раннюю профориентацию, млн. человек</t>
  </si>
  <si>
    <t>Число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деятельности), в том числе по итогам участия в проекте «Билет в будущее», тыс. человек</t>
  </si>
  <si>
    <t xml:space="preserve">Количество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родителей, в том числе с привлечением некоммерческих организаций (далее – НКО), нарастающим итогом с 2019 года, млн. единиц </t>
  </si>
  <si>
    <t>Проект 4. Цифровая образовательная среда</t>
  </si>
  <si>
    <t>Количество субъектов Российской Федерации, в которых наделена целевая модель цифровой образовательной среды в образовательных организациях, реализующих образовательные программы общего образования и среднего профессионального образования, ед.</t>
  </si>
  <si>
    <t>Доля педагогических работников общего образования, прошедших повышение кваллификации в рамках периодической аттестации в цифровой форме с использованием информационного ресурса "одного окна" ("Современная цифровая образовательная среда в Российской Федерации"), в общем числе педагогических работников общего образования, %</t>
  </si>
  <si>
    <t>Доля обучающихся, по программам общего образования, дополнительного образования для детей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программам, %</t>
  </si>
  <si>
    <t>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организаций, %</t>
  </si>
  <si>
    <t>Доля обучающихся по программам общего образования и среднего профессионального образования, использующих федеральную информационно-сервисную платформу цифровой образовательной среды для «горизонтального» обучения и неформального образования, в общем числе обучающихся по указанным программам, %</t>
  </si>
  <si>
    <t>Доля учителей общеобразовательных организаций, вовлеченных в национальную систему профессионального роста педагогических работников, процент</t>
  </si>
  <si>
    <t>Доля суббектов Российской Федерации, обеспечивших деятельность центров непрерывного повышения профессионального мастерства педагогических работников и центров оценки профессионального мастерства и квалификаций педагогов, процент</t>
  </si>
  <si>
    <t>Доля педагогических работников, прошедших добровольную независимую оценку квалификации, процент</t>
  </si>
  <si>
    <t>Проект 6. Молодые профессионалы (Повышение конкурентоспособности профессионального образования)</t>
  </si>
  <si>
    <t>Число центров опережающей профессиональной подготовки, единиц</t>
  </si>
  <si>
    <t>Число мастерских, оснащенных современной материально-технической базой по одной из компетенций, единиц</t>
  </si>
  <si>
    <t>Доля организаций, осуществляющих образовательную деятельность по образовательным программам среднего профессионального образования, итоговая аттестация, %</t>
  </si>
  <si>
    <t>Доля обучающихся, завершающих обучение в организациях, осуществляющих образовательную деятельность по образовательным программам среднего профессионального образования, %</t>
  </si>
  <si>
    <t>Количество граждан, ежегодно проходящих обучение по программам непрерывного образования (дополнительным образовательным программам и программам профессионального обучения) в образовательных организациях высшего образования не менее, млн. чел.</t>
  </si>
  <si>
    <t xml:space="preserve">Доля граждан, вовлеченных в добровольческую деятельность, % </t>
  </si>
  <si>
    <t>Доля молодежи, задействованной в мероприятиях по вовлечению в творческую деятельность, %</t>
  </si>
  <si>
    <t>Доля студентов, вовлеченных в клубное студенческое движение, %</t>
  </si>
  <si>
    <t>15,2</t>
  </si>
  <si>
    <t>Проект 1. Формирование комфортной городской среды в Приморском крае</t>
  </si>
  <si>
    <t>Количество городов с благоприятной городской средой, ед.</t>
  </si>
  <si>
    <t>Реализованы мероприятия по благоуствойству, предусмотренные государственными (муниципальными) программами формирования современной городской среды (количество обустроенных ебщественных пространств), не менее ед. накопительным итогом начиная с 2019 г., ед.</t>
  </si>
  <si>
    <t>Среднее значение индекса качества городской среды по Российской Федерации, условная единица</t>
  </si>
  <si>
    <t>01.2019</t>
  </si>
  <si>
    <t>Проект 2. Обеспечение устойчивого сокращения непригодного для проживания жилищного фонда в Приморском крае</t>
  </si>
  <si>
    <t>Количество квадратных метров, расселенного аварийного жилищного фонда, тыс. кв. метров общей площади</t>
  </si>
  <si>
    <t>Количество граждан, расселенных из аварийного жилищного фонда, тыс. чел.</t>
  </si>
  <si>
    <t>Проект 3. Жилье</t>
  </si>
  <si>
    <t>Увеличение объема жилищного строительства не менее чем до 120 млн. квадратных метров в год, млн. кв. метров</t>
  </si>
  <si>
    <t>Ввод жилья в рамках мероприятия по стимулированию программ развития жилищного строительства субъектов Российской Федерации</t>
  </si>
  <si>
    <t>Проект 1. Чистый край</t>
  </si>
  <si>
    <t>Ликвидированы все выявленные на 1 января 2018 г. несанкционированные свалки в границах городов, шт.</t>
  </si>
  <si>
    <t>Общая площадь восстановленных, в том числе рекультивированных земель подверженных негативному воздействию накопленного вреда окружающей среде, гектар</t>
  </si>
  <si>
    <t>12.2018</t>
  </si>
  <si>
    <t>Проект 2. Создание комплексной отрасли по обращению с твердыми коммунальными отходами</t>
  </si>
  <si>
    <t>Доля импорта оборудования для обработки и утилизации твердых коммунальных отходов,%</t>
  </si>
  <si>
    <t>Количество разработанных электронных моделей, шт.</t>
  </si>
  <si>
    <t>Доля твердых коммунальных отходов, направленных на утилизацию, в общем объеме образованных твердых коммунальных отходов, %</t>
  </si>
  <si>
    <t>Доля твердых коммунальных отходов, направленных на обработку в общем объеме образованных твердых коммунальных отходов, %</t>
  </si>
  <si>
    <t>Проект 3. Чистая вода</t>
  </si>
  <si>
    <t>Доля населения Российской Федерации, обеспеченного качественной питьевой водой из систем централизованного водоснабжения, %</t>
  </si>
  <si>
    <t>Доля городского населения Российской Федерации, обеспеченного качественной питьевой водой из систем централизованного водоснабжения, %</t>
  </si>
  <si>
    <t>Прирост общей площади особо охраняемых природных территорий регионального значения не менее, тыс.га. га</t>
  </si>
  <si>
    <t>Увеличение протяженности объектов инфраструктуры для экологического туризма в особо охраняемых природных территориях регионального значения, км</t>
  </si>
  <si>
    <t>Сохранение эталонных водных объектов, расположенных в пределах особо охраняемых природных территорий регионального значения, тыс. га акватории</t>
  </si>
  <si>
    <t>5.0</t>
  </si>
  <si>
    <t>Проект 4. Сохранение биологического разнообразия и развитие экологического туризма</t>
  </si>
  <si>
    <t>Проект 5. Сохранение лесов</t>
  </si>
  <si>
    <t>08.2018</t>
  </si>
  <si>
    <t>Проект 1. Дорожная сеть</t>
  </si>
  <si>
    <t>Доля автомобильных дорог регионального значения, соответствующих нормативным требованиям, %</t>
  </si>
  <si>
    <t>Доля автомобильных дорог федерального и регионального, работающих в режиме перегрузки, %</t>
  </si>
  <si>
    <t>Количество мест концентрации дорожно-транспортных происшествий (аварийно-опасных участков) на дорожной сети, %</t>
  </si>
  <si>
    <t>Доля дорожной сети городских агломерации, находящаяся в нормативном состоянии, %</t>
  </si>
  <si>
    <t>Проект 2. Общесистемные меры развития дорожного хозяйства</t>
  </si>
  <si>
    <t>Доля контрактов на осуществление дорожной деятельности в рамках реализации ПДД, предусматривающих выполнение работ на принципах контракта жизненного цикла[1], предусматривающего объединение в один контракт различных видов дорожных работ (% от общего количества новых государственных контрактов на выполнение работ по капитальному ремонту, ремонту и содержанию автомобильных дорог)</t>
  </si>
  <si>
    <t>Количество размещенных автоматических пунктов весогабаритного контроля транспортных средств на автомобильных дорогах регионального или межмуниципального значения Приморского края (накопительным итогом)</t>
  </si>
  <si>
    <t>Количество стационарных камер фото и видеофиксации нарушений правил дорожного движения на автомобильных дорогах федерального, регионального или межмуниципального значения Приморского края, дорожной сети Владивостокской агломерации %/шт</t>
  </si>
  <si>
    <t>Количество внедренных интеллектуальных транспортных систем на территории субъекта Российской Федерации (накопительным итогом)</t>
  </si>
  <si>
    <t>100/60</t>
  </si>
  <si>
    <t>117/70</t>
  </si>
  <si>
    <t>133/80</t>
  </si>
  <si>
    <t>158/95</t>
  </si>
  <si>
    <t>183/110</t>
  </si>
  <si>
    <t>211/127</t>
  </si>
  <si>
    <t>Проект 1. Системные меры по повышению производительности труда</t>
  </si>
  <si>
    <t>100</t>
  </si>
  <si>
    <t>30</t>
  </si>
  <si>
    <t>Проект 2. Информационная безопасность</t>
  </si>
  <si>
    <t>Проект 3. Цифровые технологии</t>
  </si>
  <si>
    <t>Проект 4. Цифровое государственное управление</t>
  </si>
  <si>
    <t>50</t>
  </si>
  <si>
    <t>40</t>
  </si>
  <si>
    <t>60</t>
  </si>
  <si>
    <t>Проект 1. Культурная среда</t>
  </si>
  <si>
    <t>Количество созданных (реконструированных) и капитально отремонтированных объектов организаций культуры, ед. нарастающим итогом</t>
  </si>
  <si>
    <t>Количество организаций культуры, получивших современное оборудование, ед. нарастающим итогом</t>
  </si>
  <si>
    <t>Проект 2. Творческие люди</t>
  </si>
  <si>
    <t>Количество специалистов, прошедших повышение квалификации на базе Центров непрерывного образования, ед. (нарастающим итогом)</t>
  </si>
  <si>
    <t>Количество любительских творческих коллективов, получивших грантовую поддержку (ед.) (нарастающим итогом)</t>
  </si>
  <si>
    <t>Количество волонтеров, вовлеченных в программу «Волонтеры культуры» (чел.) (нарастающим итогом)</t>
  </si>
  <si>
    <t>Проект 3. Цифровая культура</t>
  </si>
  <si>
    <t>Количество созданных виртуальных концертных залов (ед.) (нарастающим итогом) </t>
  </si>
  <si>
    <t>Проект 1. Улучшение условий ведения предпринимательской деятельности</t>
  </si>
  <si>
    <t>Количество самозанятях граждан, зафиксировавших свой статус, с учетом введения налогового режима для самозанятых, нарастающим итогом, млн. чел.</t>
  </si>
  <si>
    <t>11.2018</t>
  </si>
  <si>
    <t> 0</t>
  </si>
  <si>
    <t>Количество выдаваемых микрозаймов МФО субъектам МСП, нарастающим итогом, единица</t>
  </si>
  <si>
    <t>Проект 2. Расширение доступа субъектов МСП к финансовым ресурсам, в том числе к льготному финансированию</t>
  </si>
  <si>
    <t>04.2018</t>
  </si>
  <si>
    <t>Проект 3. Акселерация субъектов малого и среднего предпринимательства</t>
  </si>
  <si>
    <t>Количество субъектов МСП и самозанятых граждан, получивших поддержку в рамках федерального проекта, нарастающим итогом, тысяча единиц</t>
  </si>
  <si>
    <t>Количество субъектов МСП, выведенных на экспорт при поддержке центров (агенств) координации и поддержки экспортно-ориентированных субъектов МСП, нарастающим итогом, единиц</t>
  </si>
  <si>
    <t>Количество вовлеченных в субъекты МСП, осуществляющие деятельность в сфере сельского хозяйства, в том числе за счет средств государственной поддежки, в рамках федерального проекта "Система поддержки фермеров и развития сельской кооперации", человек</t>
  </si>
  <si>
    <t>Количество работников, зарегистрированных в Пенсионном фонде Российской Федерации, фонде социального страхования Российской Федерации, принятых крестьянскими (фермерскими) хозяйствами в году получения грантов "Агростратап", человек</t>
  </si>
  <si>
    <t>Количество принятых членов сельскохозяйственных потребительских кооперетивов (кроме кредитных) из числа субъектов МСП, включая личных подсобных хозяйств и крестьянских (фермерских) хозяйств, в году предоставления государственной поддержки, единиц</t>
  </si>
  <si>
    <t>Количество вновь созданных субъектов малого и среднего предпринимательства в сельском хозяйстве, включая крестьянские (фермерские) хозяйства и сельскохозяйственные потребительские кооперативы, единиц</t>
  </si>
  <si>
    <t>Проект 4. Создание системы поддержки фермеров и развитие сельской кооперации</t>
  </si>
  <si>
    <t>Проект 5. Популяризация предпринимательства</t>
  </si>
  <si>
    <t>Количество физических лиц – участников федерального проекта, занятых в сфере малого и среднего предпринимательства, по итогам участия в федеральном проекте, тыс. чел., нарастающим итогом</t>
  </si>
  <si>
    <t>Количество вновь созданных субъектов МСП участниками проекта, тыс. ед., нарастающим итогом</t>
  </si>
  <si>
    <t>Количество человек обученных основам ведения бизнеса, финансовой грамотности и иным навыкам предпринимательской деятельности, тыс. человек, нарастающим итогом</t>
  </si>
  <si>
    <t>Количество физических лиц – участников федерального проекта, тыс. чел., нарастающим итогом</t>
  </si>
  <si>
    <t>Проект 1. Финансовая поддержка семей при рождении детей</t>
  </si>
  <si>
    <t>Суммарный коэффициент рождаемости, ед.</t>
  </si>
  <si>
    <t>Коэффициенты рождаемости в возрастной группе 25-29 лет (число родившихся на 1000 женщин соответствующего возраста), ед.</t>
  </si>
  <si>
    <t>Коэффициенты рождаемости в возрастной группе 30-34 лет (число родившихся на 1000 женщин соответствующего возраста), ед.</t>
  </si>
  <si>
    <t>Проект 2. Содействие занятости женщин - создание условий дошкольного образования для детей в возрасте до трех лет</t>
  </si>
  <si>
    <t>Уровень занятости женщин, проживающих, имеющих детей дошкольного возраста, %</t>
  </si>
  <si>
    <t>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образования, присмотр и уход, в том числе в субъектах Российской Федерации, входящих в состав Дальневосточного и Северо-Кавказского федеральных округов, человек</t>
  </si>
  <si>
    <t>Численность воспитанников в возрасте до трех лет, посещающих частные организации, осуществляющие образовательную деятельность по образовательным программам дошкольного образования, присмотр, и уход, в том числе в субъектах Российской Федерации, входящих в состав Дальневосточного и Северо-Кавказского федеральных округов, человек</t>
  </si>
  <si>
    <t>Проект 3. Разработка и реализация программы системной поддержки и повышения качества жизни граждан старшего поколения</t>
  </si>
  <si>
    <t>Уровень госпитализации на геронтологические койки лиц старше 60 лет на 10 тыс. населения соответствующего возраста, условная ед.</t>
  </si>
  <si>
    <t>6,4</t>
  </si>
  <si>
    <t>21,6</t>
  </si>
  <si>
    <t>38,1</t>
  </si>
  <si>
    <t>52,1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</si>
  <si>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наблюдением, %</t>
  </si>
  <si>
    <t>Проект 4. Формирование системы мотивации граждан к здоровому образу жизни, включая здоровое питание и отказ от вредных привычек</t>
  </si>
  <si>
    <t>Розничные продажи алкогольной продукции на душу населения (в литрах этанола), литр чистого (100%) спирта</t>
  </si>
  <si>
    <t>Смертность мужчин в возрасте 16-59 лет (на 100 тыс.человет)</t>
  </si>
  <si>
    <t>Смертность женщин в возрасте 16-54 лет (на 100 тыс.человек)</t>
  </si>
  <si>
    <t>12.2016</t>
  </si>
  <si>
    <t>Проект 5. Создание для всех категорий и групп населения условий для занятости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</t>
  </si>
  <si>
    <t>Доля детей и молодёжи (возраст 3-29 лет), систематически занимающихся физической культурой и спортом, %</t>
  </si>
  <si>
    <t>Доля граджан среднего возраста (женщины 30-54 года, мужчины 30-59 лет), систематически занимающихся физической культурой и спортом, %</t>
  </si>
  <si>
    <t>Доля граждан старшего возраста (женщины 55-79 лет, мужчины 60-79 лет), систематически занимающихся физической культурой и спортом, %</t>
  </si>
  <si>
    <t>Уровень обеспеченности граждан спортивными сооружениями исходя из единовременной пропускной способности объектов спорта,%</t>
  </si>
  <si>
    <t>Доля занимающихся по программам спортивной подготовки в организациях ведомственной принадлежности физической культуры и спорта, %</t>
  </si>
  <si>
    <t>ДОРОЖНАЯ КАРТА
по достижению показателей Указа Президента Российской Федерации от 07.05.2018 № 204</t>
  </si>
  <si>
    <t>Городской округ город Большой Камень</t>
  </si>
  <si>
    <t>Владивостокский городской округ</t>
  </si>
  <si>
    <t>Дальнереченский городской округ</t>
  </si>
  <si>
    <t>Михайловский муниципальный район</t>
  </si>
  <si>
    <t>Всего по Приморскому краю</t>
  </si>
  <si>
    <t>III. ДЕМОГРАФИЯ</t>
  </si>
  <si>
    <t>IV. КУЛЬТУРА</t>
  </si>
  <si>
    <t>V. ЖИЛЬЕ И ГОРОДСКАЯ СРЕДА</t>
  </si>
  <si>
    <t>VI. ЭКОЛОГИЯ</t>
  </si>
  <si>
    <t>VII.  БЕЗОПАСНЫЕ И КАЧЕСТВЕННЫЕ АВТОМОБИЛЬНЫЕ ДОРОГИ</t>
  </si>
  <si>
    <t>VIII.  ЦИФРОВАЯ ЭКОНОМИКА</t>
  </si>
  <si>
    <t>5.4.19</t>
  </si>
  <si>
    <t>1.1.19</t>
  </si>
  <si>
    <t>бюджет МО</t>
  </si>
  <si>
    <t>МАЛОЕ И СРЕДНЕЕ ПРЕДПРИНИМАТЕЛЬСТВО И ПОДДЕРЖКА ИНДИВИДУАЛЬНОЙ ПРЕДПРИНИМАТЕЛЬСКОЙ ИНИЦИАТИВЫ</t>
  </si>
  <si>
    <t>IX. МАЛОЕ И СРЕДНЕЕ ПРЕДПРИНИМАТЕЛЬСТВО И ПОДДЕРЖКА ИНДИВИДУАЛЬНОЙ ПРЕДПРИНИМАТЕЛЬСКОЙ ИНИЦИАТИВЫ</t>
  </si>
  <si>
    <t>Кол-во подразделений/подведомственных организаций органов муниципального самоуправления, использующих Региональную систему обеспечения градостроительной деятельности при реализации основных полномочий</t>
  </si>
  <si>
    <t>Методика расчета показателя не определена. Разрабатывается в рамках мероприятия 05.01.001.005.001 федерального проекта «Информационная безопасность». После разработки методики будут расчитаны базовые и целевые значения для субъектов РФ и муниципалитетов</t>
  </si>
  <si>
    <t>Расчет производится на основании форм финансовой отчетности компаний, получивших поддержку в рамках федерального проекта "Цифровые технологии". Базовое значение будет рассчитано по результатам 2019 года. Показатели по муниципалитетам не предусмотрены.</t>
  </si>
  <si>
    <t>Данные показатели запланированы к внесению в форму статистической отчетности Ростата. Базовое значение будет рассчитано по результатам 2019 года. Значения показателей будут установлены после утверждения методики и расчета базового значения.</t>
  </si>
  <si>
    <t>Утверждение перечня приоритетных услуг и сервисов, а также требований к моделям услуг предусмотрено пунктом 06.01.001.001.001 Федерального проекта "Цифровизация государственного управления" в 2019 году. Базовое значение и потребность в финансировании будет расчитана после утверждения переченя и требований в 2019 года (в том числе по муниципалитетам).</t>
  </si>
  <si>
    <t>Методика расчета базового значения отсутствует. Расчет производит Росстат</t>
  </si>
  <si>
    <t>Методика расчета базового значения показателя не определена. Разрабатывается в рамках блока мероприятий 06.01.001 Федерального проекта «Цифровое государственное управление»</t>
  </si>
  <si>
    <t>1.2.19</t>
  </si>
  <si>
    <t>1.3.19</t>
  </si>
  <si>
    <t>1.4.19</t>
  </si>
  <si>
    <t>1.5.19</t>
  </si>
  <si>
    <t>1.6.19</t>
  </si>
  <si>
    <t>1.7.19</t>
  </si>
  <si>
    <t>4.1.19</t>
  </si>
  <si>
    <t>Телефон для справок:
Машунин Иван Александрович (423) 220-91-72</t>
  </si>
  <si>
    <t>4.1</t>
  </si>
  <si>
    <t>Доля автомобильных дорог федерального значения, находящаяся в нормативном состоянии, % (45,1 км)</t>
  </si>
  <si>
    <t>4.2</t>
  </si>
  <si>
    <t>4.2.1</t>
  </si>
  <si>
    <t>4.2.2</t>
  </si>
  <si>
    <t>4.2.3</t>
  </si>
  <si>
    <t>4.2.4</t>
  </si>
  <si>
    <t>Владивостокский городской округ, (всего 353,0 км)</t>
  </si>
  <si>
    <t>Артемовский городской округ (всего 139,2 км)</t>
  </si>
  <si>
    <t>Надеждинский муниципальный район (всего 65,9,0 км)</t>
  </si>
  <si>
    <t>Шкотовский муниципальный район (всего 234,7 км)</t>
  </si>
  <si>
    <r>
      <rPr>
        <u/>
        <sz val="14"/>
        <rFont val="Times New Roman"/>
        <family val="1"/>
        <charset val="204"/>
      </rPr>
      <t>185,5</t>
    </r>
    <r>
      <rPr>
        <sz val="14"/>
        <rFont val="Times New Roman"/>
        <family val="1"/>
        <charset val="204"/>
      </rPr>
      <t xml:space="preserve">
52,6</t>
    </r>
  </si>
  <si>
    <r>
      <rPr>
        <u/>
        <sz val="14"/>
        <rFont val="Times New Roman"/>
        <family val="1"/>
        <charset val="204"/>
      </rPr>
      <t>404,8</t>
    </r>
    <r>
      <rPr>
        <sz val="14"/>
        <rFont val="Times New Roman"/>
        <family val="1"/>
        <charset val="204"/>
      </rPr>
      <t xml:space="preserve">
68,5</t>
    </r>
  </si>
  <si>
    <r>
      <rPr>
        <u/>
        <sz val="14"/>
        <rFont val="Times New Roman"/>
        <family val="1"/>
        <charset val="204"/>
      </rPr>
      <t>404,7</t>
    </r>
    <r>
      <rPr>
        <sz val="14"/>
        <rFont val="Times New Roman"/>
        <family val="1"/>
        <charset val="204"/>
      </rPr>
      <t xml:space="preserve">
68,5</t>
    </r>
  </si>
  <si>
    <r>
      <rPr>
        <u/>
        <sz val="14"/>
        <rFont val="Times New Roman"/>
        <family val="1"/>
        <charset val="204"/>
      </rPr>
      <t>428,4</t>
    </r>
    <r>
      <rPr>
        <sz val="14"/>
        <rFont val="Times New Roman"/>
        <family val="1"/>
        <charset val="204"/>
      </rPr>
      <t xml:space="preserve">
72,5</t>
    </r>
  </si>
  <si>
    <r>
      <rPr>
        <u/>
        <sz val="14"/>
        <rFont val="Times New Roman"/>
        <family val="1"/>
        <charset val="204"/>
      </rPr>
      <t>452,6</t>
    </r>
    <r>
      <rPr>
        <sz val="14"/>
        <rFont val="Times New Roman"/>
        <family val="1"/>
        <charset val="204"/>
      </rPr>
      <t xml:space="preserve">
76,6</t>
    </r>
  </si>
  <si>
    <r>
      <rPr>
        <u/>
        <sz val="14"/>
        <rFont val="Times New Roman"/>
        <family val="1"/>
        <charset val="204"/>
      </rPr>
      <t>472,4</t>
    </r>
    <r>
      <rPr>
        <sz val="14"/>
        <rFont val="Times New Roman"/>
        <family val="1"/>
        <charset val="204"/>
      </rPr>
      <t xml:space="preserve">
80,0</t>
    </r>
  </si>
  <si>
    <r>
      <rPr>
        <u/>
        <sz val="14"/>
        <rFont val="Times New Roman"/>
        <family val="1"/>
        <charset val="204"/>
      </rPr>
      <t>495,2</t>
    </r>
    <r>
      <rPr>
        <sz val="14"/>
        <rFont val="Times New Roman"/>
        <family val="1"/>
        <charset val="204"/>
      </rPr>
      <t xml:space="preserve">
83,8</t>
    </r>
  </si>
  <si>
    <r>
      <rPr>
        <u/>
        <sz val="14"/>
        <rFont val="Times New Roman"/>
        <family val="1"/>
        <charset val="204"/>
      </rPr>
      <t>530,4</t>
    </r>
    <r>
      <rPr>
        <sz val="14"/>
        <rFont val="Times New Roman"/>
        <family val="1"/>
        <charset val="204"/>
      </rPr>
      <t xml:space="preserve">
89,8</t>
    </r>
  </si>
  <si>
    <r>
      <rPr>
        <u/>
        <sz val="14"/>
        <rFont val="Times New Roman"/>
        <family val="1"/>
        <charset val="204"/>
      </rPr>
      <t>206,3</t>
    </r>
    <r>
      <rPr>
        <sz val="14"/>
        <rFont val="Times New Roman"/>
        <family val="1"/>
        <charset val="204"/>
      </rPr>
      <t xml:space="preserve">
58,5</t>
    </r>
  </si>
  <si>
    <r>
      <rPr>
        <u/>
        <sz val="14"/>
        <rFont val="Times New Roman"/>
        <family val="1"/>
        <charset val="204"/>
      </rPr>
      <t>218,5</t>
    </r>
    <r>
      <rPr>
        <sz val="14"/>
        <rFont val="Times New Roman"/>
        <family val="1"/>
        <charset val="204"/>
      </rPr>
      <t xml:space="preserve">
61,9</t>
    </r>
  </si>
  <si>
    <r>
      <rPr>
        <u/>
        <sz val="14"/>
        <rFont val="Times New Roman"/>
        <family val="1"/>
        <charset val="204"/>
      </rPr>
      <t>229,7</t>
    </r>
    <r>
      <rPr>
        <sz val="14"/>
        <rFont val="Times New Roman"/>
        <family val="1"/>
        <charset val="204"/>
      </rPr>
      <t xml:space="preserve">
65,1</t>
    </r>
  </si>
  <si>
    <r>
      <rPr>
        <u/>
        <sz val="14"/>
        <rFont val="Times New Roman"/>
        <family val="1"/>
        <charset val="204"/>
      </rPr>
      <t>242,5</t>
    </r>
    <r>
      <rPr>
        <sz val="14"/>
        <rFont val="Times New Roman"/>
        <family val="1"/>
        <charset val="204"/>
      </rPr>
      <t xml:space="preserve">
68,7</t>
    </r>
  </si>
  <si>
    <r>
      <rPr>
        <u/>
        <sz val="14"/>
        <rFont val="Times New Roman"/>
        <family val="1"/>
        <charset val="204"/>
      </rPr>
      <t>254,6</t>
    </r>
    <r>
      <rPr>
        <sz val="14"/>
        <rFont val="Times New Roman"/>
        <family val="1"/>
        <charset val="204"/>
      </rPr>
      <t xml:space="preserve">
72,1</t>
    </r>
  </si>
  <si>
    <r>
      <rPr>
        <u/>
        <sz val="14"/>
        <rFont val="Times New Roman"/>
        <family val="1"/>
        <charset val="204"/>
      </rPr>
      <t>271,1</t>
    </r>
    <r>
      <rPr>
        <sz val="14"/>
        <rFont val="Times New Roman"/>
        <family val="1"/>
        <charset val="204"/>
      </rPr>
      <t xml:space="preserve">
76,8</t>
    </r>
  </si>
  <si>
    <r>
      <rPr>
        <u/>
        <sz val="14"/>
        <rFont val="Times New Roman"/>
        <family val="1"/>
        <charset val="204"/>
      </rPr>
      <t>76,0</t>
    </r>
    <r>
      <rPr>
        <sz val="14"/>
        <rFont val="Times New Roman"/>
        <family val="1"/>
        <charset val="204"/>
      </rPr>
      <t xml:space="preserve">
54,6</t>
    </r>
  </si>
  <si>
    <r>
      <rPr>
        <u/>
        <sz val="14"/>
        <rFont val="Times New Roman"/>
        <family val="1"/>
        <charset val="204"/>
      </rPr>
      <t>85,2</t>
    </r>
    <r>
      <rPr>
        <sz val="14"/>
        <rFont val="Times New Roman"/>
        <family val="1"/>
        <charset val="204"/>
      </rPr>
      <t xml:space="preserve">
61,2</t>
    </r>
  </si>
  <si>
    <r>
      <rPr>
        <u/>
        <sz val="14"/>
        <rFont val="Times New Roman"/>
        <family val="1"/>
        <charset val="204"/>
      </rPr>
      <t>87,2</t>
    </r>
    <r>
      <rPr>
        <sz val="14"/>
        <rFont val="Times New Roman"/>
        <family val="1"/>
        <charset val="204"/>
      </rPr>
      <t xml:space="preserve">
62,9</t>
    </r>
  </si>
  <si>
    <r>
      <rPr>
        <u/>
        <sz val="14"/>
        <rFont val="Times New Roman"/>
        <family val="1"/>
        <charset val="204"/>
      </rPr>
      <t>93,5</t>
    </r>
    <r>
      <rPr>
        <sz val="14"/>
        <rFont val="Times New Roman"/>
        <family val="1"/>
        <charset val="204"/>
      </rPr>
      <t xml:space="preserve">
67,2</t>
    </r>
  </si>
  <si>
    <r>
      <rPr>
        <u/>
        <sz val="14"/>
        <rFont val="Times New Roman"/>
        <family val="1"/>
        <charset val="204"/>
      </rPr>
      <t>100,3</t>
    </r>
    <r>
      <rPr>
        <sz val="14"/>
        <rFont val="Times New Roman"/>
        <family val="1"/>
        <charset val="204"/>
      </rPr>
      <t xml:space="preserve">
72,1</t>
    </r>
  </si>
  <si>
    <r>
      <rPr>
        <u/>
        <sz val="14"/>
        <rFont val="Times New Roman"/>
        <family val="1"/>
        <charset val="204"/>
      </rPr>
      <t>106,7</t>
    </r>
    <r>
      <rPr>
        <sz val="14"/>
        <rFont val="Times New Roman"/>
        <family val="1"/>
        <charset val="204"/>
      </rPr>
      <t xml:space="preserve">
76,7</t>
    </r>
  </si>
  <si>
    <r>
      <rPr>
        <u/>
        <sz val="14"/>
        <rFont val="Times New Roman"/>
        <family val="1"/>
        <charset val="204"/>
      </rPr>
      <t>112,1</t>
    </r>
    <r>
      <rPr>
        <sz val="14"/>
        <rFont val="Times New Roman"/>
        <family val="1"/>
        <charset val="204"/>
      </rPr>
      <t xml:space="preserve">
80,5</t>
    </r>
  </si>
  <si>
    <r>
      <rPr>
        <u/>
        <sz val="14"/>
        <rFont val="Times New Roman"/>
        <family val="1"/>
        <charset val="204"/>
      </rPr>
      <t>5,9</t>
    </r>
    <r>
      <rPr>
        <sz val="14"/>
        <rFont val="Times New Roman"/>
        <family val="1"/>
        <charset val="204"/>
      </rPr>
      <t xml:space="preserve">
9,0</t>
    </r>
  </si>
  <si>
    <r>
      <rPr>
        <u/>
        <sz val="14"/>
        <rFont val="Times New Roman"/>
        <family val="1"/>
        <charset val="204"/>
      </rPr>
      <t>16,4</t>
    </r>
    <r>
      <rPr>
        <sz val="14"/>
        <rFont val="Times New Roman"/>
        <family val="1"/>
        <charset val="204"/>
      </rPr>
      <t xml:space="preserve">
24,9</t>
    </r>
  </si>
  <si>
    <r>
      <rPr>
        <u/>
        <sz val="14"/>
        <rFont val="Times New Roman"/>
        <family val="1"/>
        <charset val="204"/>
      </rPr>
      <t>103,0</t>
    </r>
    <r>
      <rPr>
        <sz val="14"/>
        <rFont val="Times New Roman"/>
        <family val="1"/>
        <charset val="204"/>
      </rPr>
      <t xml:space="preserve">
43,9</t>
    </r>
  </si>
  <si>
    <r>
      <rPr>
        <u/>
        <sz val="14"/>
        <rFont val="Times New Roman"/>
        <family val="1"/>
        <charset val="204"/>
      </rPr>
      <t>26,5</t>
    </r>
    <r>
      <rPr>
        <sz val="14"/>
        <rFont val="Times New Roman"/>
        <family val="1"/>
        <charset val="204"/>
      </rPr>
      <t xml:space="preserve">
40,2</t>
    </r>
  </si>
  <si>
    <r>
      <rPr>
        <u/>
        <sz val="14"/>
        <rFont val="Times New Roman"/>
        <family val="1"/>
        <charset val="204"/>
      </rPr>
      <t>124,5</t>
    </r>
    <r>
      <rPr>
        <sz val="14"/>
        <rFont val="Times New Roman"/>
        <family val="1"/>
        <charset val="204"/>
      </rPr>
      <t xml:space="preserve">
53,2</t>
    </r>
  </si>
  <si>
    <r>
      <rPr>
        <u/>
        <sz val="14"/>
        <rFont val="Times New Roman"/>
        <family val="1"/>
        <charset val="204"/>
      </rPr>
      <t>140,3</t>
    </r>
    <r>
      <rPr>
        <sz val="14"/>
        <rFont val="Times New Roman"/>
        <family val="1"/>
        <charset val="204"/>
      </rPr>
      <t xml:space="preserve">
59,8</t>
    </r>
  </si>
  <si>
    <r>
      <rPr>
        <u/>
        <sz val="14"/>
        <rFont val="Times New Roman"/>
        <family val="1"/>
        <charset val="204"/>
      </rPr>
      <t>153,9</t>
    </r>
    <r>
      <rPr>
        <sz val="14"/>
        <rFont val="Times New Roman"/>
        <family val="1"/>
        <charset val="204"/>
      </rPr>
      <t xml:space="preserve">
63,6</t>
    </r>
  </si>
  <si>
    <r>
      <rPr>
        <u/>
        <sz val="14"/>
        <rFont val="Times New Roman"/>
        <family val="1"/>
        <charset val="204"/>
      </rPr>
      <t>30,6</t>
    </r>
    <r>
      <rPr>
        <sz val="14"/>
        <rFont val="Times New Roman"/>
        <family val="1"/>
        <charset val="204"/>
      </rPr>
      <t xml:space="preserve">
55,5</t>
    </r>
  </si>
  <si>
    <r>
      <rPr>
        <u/>
        <sz val="14"/>
        <rFont val="Times New Roman"/>
        <family val="1"/>
        <charset val="204"/>
      </rPr>
      <t>168,3</t>
    </r>
    <r>
      <rPr>
        <sz val="14"/>
        <rFont val="Times New Roman"/>
        <family val="1"/>
        <charset val="204"/>
      </rPr>
      <t xml:space="preserve">
71,7</t>
    </r>
  </si>
  <si>
    <r>
      <rPr>
        <u/>
        <sz val="14"/>
        <rFont val="Times New Roman"/>
        <family val="1"/>
        <charset val="204"/>
      </rPr>
      <t>41,3</t>
    </r>
    <r>
      <rPr>
        <sz val="14"/>
        <rFont val="Times New Roman"/>
        <family val="1"/>
        <charset val="204"/>
      </rPr>
      <t xml:space="preserve">
62,7</t>
    </r>
  </si>
  <si>
    <r>
      <rPr>
        <u/>
        <sz val="14"/>
        <rFont val="Times New Roman"/>
        <family val="1"/>
        <charset val="204"/>
      </rPr>
      <t>183,1</t>
    </r>
    <r>
      <rPr>
        <sz val="14"/>
        <rFont val="Times New Roman"/>
        <family val="1"/>
        <charset val="204"/>
      </rPr>
      <t xml:space="preserve">
78,0</t>
    </r>
  </si>
  <si>
    <r>
      <rPr>
        <u/>
        <sz val="14"/>
        <rFont val="Times New Roman"/>
        <family val="1"/>
        <charset val="204"/>
      </rPr>
      <t>47,4</t>
    </r>
    <r>
      <rPr>
        <sz val="14"/>
        <rFont val="Times New Roman"/>
        <family val="1"/>
        <charset val="204"/>
      </rPr>
      <t xml:space="preserve">
71,9</t>
    </r>
  </si>
  <si>
    <r>
      <rPr>
        <u/>
        <sz val="14"/>
        <rFont val="Times New Roman"/>
        <family val="1"/>
        <charset val="204"/>
      </rPr>
      <t>56,1</t>
    </r>
    <r>
      <rPr>
        <sz val="14"/>
        <rFont val="Times New Roman"/>
        <family val="1"/>
        <charset val="204"/>
      </rPr>
      <t xml:space="preserve">
85,1</t>
    </r>
  </si>
  <si>
    <r>
      <rPr>
        <u/>
        <sz val="14"/>
        <rFont val="Times New Roman"/>
        <family val="1"/>
        <charset val="204"/>
      </rPr>
      <t>199,5</t>
    </r>
    <r>
      <rPr>
        <sz val="14"/>
        <rFont val="Times New Roman"/>
        <family val="1"/>
        <charset val="204"/>
      </rPr>
      <t xml:space="preserve">
85,0</t>
    </r>
  </si>
  <si>
    <t>Передача земельных участков, подлежащих рекультивации в бессрочное пользование Администрации Приморского края</t>
  </si>
  <si>
    <t>5.1</t>
  </si>
  <si>
    <t>5.1.19</t>
  </si>
  <si>
    <t>5.2</t>
  </si>
  <si>
    <t>5.2.19</t>
  </si>
  <si>
    <t>5.3</t>
  </si>
  <si>
    <t>5.3.19</t>
  </si>
  <si>
    <t>5.4</t>
  </si>
  <si>
    <t xml:space="preserve">Оснащено 13 образовательных учреждений (12 детских школ искусств по видам искусств и 1 колледж) музыкальными инструментами, оборудованием и учебными материалами </t>
  </si>
  <si>
    <t>Приобретено 7 передвижных многофункциональных культурных центра (автоклуба) для обслуживания сельского населения Приморского края</t>
  </si>
  <si>
    <t>Строительство стадиона в с. Михайловке с искусственным покрытием и устройством беговой дорожки</t>
  </si>
  <si>
    <t>01.01.2019 - 31.12.2020</t>
  </si>
  <si>
    <t>Начальник отдела физической культуры и спорта управления культуры и внутренней политики администрации Михайловского мунициального района, Юркасов Леонид Александрович</t>
  </si>
  <si>
    <t>Плоскостное спортивное сооружение. Комбинированный спортивный комплекс (для игровых видов спорта и тренажерный сектор) с. Ивановка</t>
  </si>
  <si>
    <t>01.01.2020 - 31.12.2020</t>
  </si>
  <si>
    <t>Плоскостное спортивное сооружение. Универсальная площадка для игровых видов спорта. с. Кремово</t>
  </si>
  <si>
    <t>1.3</t>
  </si>
  <si>
    <t>1.4</t>
  </si>
  <si>
    <t>1.5</t>
  </si>
  <si>
    <t>1.6</t>
  </si>
  <si>
    <t>Установка 10 плоскостных спортиных сорружений в населенных пунктах района</t>
  </si>
  <si>
    <t>Показатель 1 - Доля детей и молодёжи (возраст 3-29 лет), систематически занимающихся физической культурой и спортом, %;  Доля граджан среднего возраста (женщины 30-54 года, мужчины 30-59 лет), систематически занимающихся физической культурой и спортом, %;  Доля граждан старшего возраста (женщины 55-79 лет, мужчины 60-79 лет), систематически занимающихся физической культурой и спортом, %; Уровень обеспеченности граждан спортивными сооружениями исходя из единовременной пропускной способности объектов спорта,%</t>
  </si>
  <si>
    <t>Показатель 1 - Количество созданных (реконструированных) и капитально отремонтированных объектов организаций культуры, ед. нарастающим итогом</t>
  </si>
  <si>
    <t>01.01.2019 - 31.12.2019</t>
  </si>
  <si>
    <t>Начальник отдела по культуре и молодежной политике управления культуры и внутренней политики администрации Михайловского мунициального района, Сташко Екатерина Алексеевна</t>
  </si>
  <si>
    <t>Строительство культурно-досугового центра в с. Павловка на 100 мест</t>
  </si>
  <si>
    <t>Администрация Новошахтинского городского поселения, заместитель главы администарции Пенькова Ольга Николаевна</t>
  </si>
  <si>
    <t>Капитальный ремонт здания районного Дома культуры</t>
  </si>
  <si>
    <t>01.01.2020 - 31.12.2021</t>
  </si>
  <si>
    <t>Строительство многоквартирных жилых домов (4 дома, 120 квартир)</t>
  </si>
  <si>
    <t>Показатель 1 - Увеличение объема жилищного строительства не менее чем 4000 квадратных метров в год.</t>
  </si>
  <si>
    <t>Начальник отдела архитектуры, градостроительства и дорожной деятельности управления градостроительства, земельных и имущественных отношений администрации района, Пономаренко Тамара Петровна</t>
  </si>
  <si>
    <t>01.01.2019 - 31.12.2021</t>
  </si>
  <si>
    <t>Показатель 2 - Протяженность реконструированных ветхих линий электропередач - до 2024 года 20 км.</t>
  </si>
  <si>
    <t>Реконструкция сетей электроснабжения с. Михайловка ул. Привокзальная 0,4 кВ (331м), 6кВ (376м) Паровозная 0,4 кВ (2020м)</t>
  </si>
  <si>
    <t>Заместитель главы администрации Михайловского муниципального района, Смирнова Вера Григорьевна</t>
  </si>
  <si>
    <t>Реконструкция сетей электроснабжения 0,4кВ от ЗТП с. Кремово</t>
  </si>
  <si>
    <t>2.3</t>
  </si>
  <si>
    <t>2.4</t>
  </si>
  <si>
    <t>2.5</t>
  </si>
  <si>
    <t>2.6</t>
  </si>
  <si>
    <t>2.7</t>
  </si>
  <si>
    <t>Показатель 3 - Количество построеных новых трансформаторных подстанций - 4 ед.</t>
  </si>
  <si>
    <t>Замена трансформаторной подстанции (400 кВА) п. Горное</t>
  </si>
  <si>
    <t>Установка трансформаторной подстанции КТПН с. Васильевка (гарнизон)</t>
  </si>
  <si>
    <t>3.3</t>
  </si>
  <si>
    <t>Замена столбовой трансформаторной подстанции с верхним питанием 6 кВ с. Кремово</t>
  </si>
  <si>
    <t>Показатель 4 -  Количество семей, улучшивших жилищные условия (не менее 20 ед. в год).</t>
  </si>
  <si>
    <t>Строительство подъездных автомобильных дорог, проездов к земельным участкам, предоставленным на бесплатной основе гражданам, имеющим трех и более детей,  и гражданам, имеющим двух детей, а также молодым семьям</t>
  </si>
  <si>
    <t>01.01.2019 - 31.12.2023</t>
  </si>
  <si>
    <t>Установка хоккейной коробки в с. Ивановка</t>
  </si>
  <si>
    <t>Установка универсальной спортивной площадки в с. Махайловка</t>
  </si>
  <si>
    <t>01.01.2020-31.12.2020</t>
  </si>
  <si>
    <t>Строительство автодорог муниципального значения до границ земельных участков под ИЖС (Новошахтинское городское поселение)</t>
  </si>
  <si>
    <t>Показатель 1 - Количество самозанятях граждан, зафиксировавших свой статус, с учетом введения налогового режима для самозанятых, нарастающим итогом, млн. чел.</t>
  </si>
  <si>
    <t>Принята и реализуется муниципальная программа развития малого предпринимательства на территории Михайловского района</t>
  </si>
  <si>
    <t>01.01.2019-31.12.2020, 01.01.2021-31.12.2023</t>
  </si>
  <si>
    <t xml:space="preserve">Утвержден состав Совета по развитию  малого и среднего предпринимательства при главе района, в состав которого входит не менее 70 % субъектов МСП </t>
  </si>
  <si>
    <t>01.01.2019 - 31.12.2024</t>
  </si>
  <si>
    <t>Проведение заседаний Совета по развитию  малого и среднего предпринимательства не реже 1 раза в квартал с рассмотрением вопросов, инициированных субъектами МСП</t>
  </si>
  <si>
    <t>Организация и работа общественного органа по совершенствованию контрольно-надзорной деятельности</t>
  </si>
  <si>
    <t>01.01.2019-31.12.2019</t>
  </si>
  <si>
    <t>Начальник отдела муниципального контроля управления по вопросам градостроительства, имущественных и земельных отношений, Позднякова Виктория Олеговна</t>
  </si>
  <si>
    <t>Начальник отдела архитектуры, градостроительства и дорожной деятельности управления по вопросам градостроительства, имущественных и земельных отношений администрации района, Пономаренко Тамара Петровна</t>
  </si>
  <si>
    <t>Формирование, утверждение и размещение на официальном сайте администрации реестра видов контроля</t>
  </si>
  <si>
    <t>1.7</t>
  </si>
  <si>
    <t>Разработка и применение чек-листов</t>
  </si>
  <si>
    <t>01.01.2019-31.12.2024</t>
  </si>
  <si>
    <t xml:space="preserve">Снижение числа проверок субъектов МСП по сравнению с прошлым годом </t>
  </si>
  <si>
    <t>1.8</t>
  </si>
  <si>
    <t>Организация сбора информации субъектов МСП для подготовки предложений по изменению муниципальных, региональных и федеральных нормативных правовых актов, препятствующих предпринимательской деятельности</t>
  </si>
  <si>
    <t>1.9</t>
  </si>
  <si>
    <t>Организация работы системы по принятию жалоб субъектов МСП на действия должностных лиц при проведении контрольных мероприятий</t>
  </si>
  <si>
    <t>1.10</t>
  </si>
  <si>
    <t>Утверждение, размещение на официальном сайте МО и реализация плана проведения оценки регулирующего воздействия проектов МНПА, затрагивающих вопросы осуществления предпринимательской и инвестиционной деятельности</t>
  </si>
  <si>
    <t>Показатель 2 - Количество физических лиц – участников проектов, тыс. чел., нарастающим итогом</t>
  </si>
  <si>
    <t>Работа раздела "Малое предпринимательство" на официальном сайте администрации Миахйловского района, содержащего следующую информацию: 1) об ответственном должностном лице за развитие МСП в районе; 2) о муинципальной программе по развитию предпринимательства; 3) о льготных режимах налогообложения; 4) О работе Совета по развитию предпринимательства.</t>
  </si>
  <si>
    <t>Организация мероприятий во взаимодействии с центром "Мой бизнес" по вопросамначала ведения предпринимательской деятельности для самозанятых и отдельных категорий граждан, не являющихся субъектами МСП: обучающихся, женщин, находящихся в отпуске  по уходу за ребенком, пенсионеров, безработных, лиц с ограниченными возможностями здоровья.</t>
  </si>
  <si>
    <t>Организация муниципального конкурса "Лучший предприниматель года"</t>
  </si>
  <si>
    <t>01.01.2020 - 31.12 2024</t>
  </si>
  <si>
    <t>Публикация информации о положительном опыте работы субъектов МСП на официальном сайте администрации района, в средствах массовой информации</t>
  </si>
  <si>
    <t>01.01.2019 - 32.12.2024</t>
  </si>
  <si>
    <t>Численность населения, качество жизни которого улучшится в связи с ликвидацией выявленных на 1 января 2018 г. несанкционированных свалок в границах городов и наиболее опасных объектов накопленного экологического ущерба, тыс. чел.</t>
  </si>
  <si>
    <t>Показатель 1 - Доля населения, обеспеченного качественной питьевой водой из систем централизованного водоснабжения, %</t>
  </si>
  <si>
    <t>Строительство канализационных очистных сооружений в с. Михайловка, производительностью 1 500 куб.м/сутки</t>
  </si>
  <si>
    <t>Ремонт сетей водоснабжения с заменой трубопроводов в Новошахтинском городском поселении Михайловского муниципального района</t>
  </si>
  <si>
    <t>Капитальный ремонт водопроводных сетей в с. Михайловка</t>
  </si>
  <si>
    <t>Ремонт водозабора с. Некруглово</t>
  </si>
  <si>
    <t>Строительство Дома культуры в с. Первомайское Михайловского муниципального района на 120 мест</t>
  </si>
  <si>
    <t>Реконструкция сетей водоснабжения с. Новожатково</t>
  </si>
  <si>
    <t xml:space="preserve">Ремонт водозабора с. Григорьевка  </t>
  </si>
  <si>
    <t>Капитальный ремонт канализационных сетей  с. Васильевка, с. Ширяевка, с. Осиновка, с. Первомайское, с. Кремово, с. Ляличи, С. Ивановка, с. Михайловка</t>
  </si>
  <si>
    <t>01.01.2020 - 31.12.2024</t>
  </si>
  <si>
    <t>1.11</t>
  </si>
  <si>
    <t>Строительство очистных сооружений с. Васильевка, с. Ширяевка, с. Осиновка, с. Первомайское, с. Кремово, с. Ляличи, С. Ивановка</t>
  </si>
  <si>
    <t>Разработка проектов и устройство ЗСО скважинных водозаборов Михайловского муниципального района</t>
  </si>
  <si>
    <t>1.12</t>
  </si>
  <si>
    <t>1.13</t>
  </si>
  <si>
    <t>1.14</t>
  </si>
  <si>
    <t>1.15</t>
  </si>
  <si>
    <t>1.16</t>
  </si>
  <si>
    <t>1.17</t>
  </si>
  <si>
    <r>
      <rPr>
        <b/>
        <sz val="14"/>
        <rFont val="Times New Roman"/>
        <family val="1"/>
        <charset val="204"/>
      </rPr>
      <t>Количество рождений детей</t>
    </r>
    <r>
      <rPr>
        <sz val="14"/>
        <rFont val="Times New Roman"/>
        <family val="1"/>
        <charset val="204"/>
      </rPr>
      <t>, необходимое для достижения значений показателя "Суммарный коэффициент рождаемости", 
предусмотренных федеральным проектом "Финансовая поддержка семей при рождении детей" (средний вариант)</t>
    </r>
  </si>
  <si>
    <t>Показатель 1 - Кол-во подразделений/подведомственных организаций органов муниципального самоуправления, использующих Региональную систему обеспечения градостроительной деятельности при реализации основных полномочий</t>
  </si>
  <si>
    <t>Приобретение оборудования для организации рабочего места для подключения и работы в Региональной системе обеспечения градостроительной деятельности</t>
  </si>
  <si>
    <t>Директор МКУ УОТОД, Хачатрян Геворг Врежович</t>
  </si>
  <si>
    <t>Потребность в финансировании, млн. руб.</t>
  </si>
  <si>
    <t>Оказание содействия в оформлении в собственность земельных участков для подключения на территории района к сети "Интернет"</t>
  </si>
  <si>
    <t>Переход на российское офисное программное обеспечение</t>
  </si>
  <si>
    <t>Первый заместитель главы администарции Михайловского муниципального района</t>
  </si>
  <si>
    <t>Показатель 3 - Создание глобальной конкурентоспособной инфраструктуры передачи данных на основе отечественных разработок</t>
  </si>
  <si>
    <t>Показатель 2 - Доля фельдшерско-акушерских пунктов государственной собственности субъекта Российской Федерации и муниципальной собственности, подключенных к сети "Интернет", %</t>
  </si>
  <si>
    <t>Реконструкция сетей электроснабжения 0,4 кВ п. Горное с монтажем коммерческого учета абонентов с дистанционным съемом</t>
  </si>
  <si>
    <t>Реконструкция сетей электроснабжения 0,4 кВ с. Кремово, ул. Луговая (4200м), Привокзальная (1500м)  с монтажем коммерческого учета абонентов с дистанционным съемом</t>
  </si>
  <si>
    <t>Реконструкция сетей электроснабжения 0,4 кВ с. Песчаное с монтажем коммерческого учета абонентов с дистанционным съемом</t>
  </si>
  <si>
    <t>Реконструкция сетей электроснабжения ВЛ 0,4 кВ с.Васильевка (гарнизон)</t>
  </si>
  <si>
    <t>Реконструкция сетей электроснабжения 0,4 кВ с. Зеленый Яр с монтажем коммерческого учета абонентов с дистанционным съемом</t>
  </si>
  <si>
    <t>Заместитель главы администрации Новошахтинского городского поселения Пенькова Ольга Николаевна</t>
  </si>
  <si>
    <t>Устройство скважины в с. Михайловка</t>
  </si>
  <si>
    <t>Строительство станции обезжелезивания с. Первомайское" (скважина "Родина") и реконструкция сетей водоснабжения с. Первомайское</t>
  </si>
  <si>
    <t>Монтаж оборудования станции обезжелезивания с. Первомайское</t>
  </si>
  <si>
    <t>Строительство станции обезжелезивания с. Васильевка</t>
  </si>
  <si>
    <t>Строительство станции обезжелезивания с. Ивановка ул. Больничная</t>
  </si>
  <si>
    <t>Строительство станции обезжелезивания с. Ивановка ул. Зареченская</t>
  </si>
  <si>
    <t>Строительство станции обезжелезивания с. Абрамовка</t>
  </si>
  <si>
    <t>Строительство станции обезжелезивания и реконструкция сетей водоснабжения с. Ивановка ул. Колхозная</t>
  </si>
  <si>
    <t>001.01.2019 - 31.12.2024</t>
  </si>
  <si>
    <t>Доля автомобильных дорог регионального или межмуниципального  значения, находящаяся в нормативном состоянии, %  (протяженность (км)/ доля (%)) всего 590,8</t>
  </si>
  <si>
    <t>Показатель 1 - доля автомобильных дорог, соответствующих нормативным требованиям, в их общей протяженности, процент</t>
  </si>
  <si>
    <t>Ремонт автомобильных дорог общего пользования местного  значения, расположенных в черте населенных пунктов Михайловского муниципального района</t>
  </si>
  <si>
    <t>01.01.2019-31.12.2023</t>
  </si>
  <si>
    <t>Показатель 1 - Доля муниципальных общеобразовательных организаций, здания которых находятся в аварийном состоянии или требуют капитального ремонта, в общей численности муниципальных общеобразовательных организаций к 2024 году - 10 % . (факт 2018 года - 34%)</t>
  </si>
  <si>
    <t>Заместитель главы администрации района, Саломай Елена Александровна</t>
  </si>
  <si>
    <t xml:space="preserve">Капитальный ремонт зданий дошкольных образовательных учреждений </t>
  </si>
  <si>
    <t xml:space="preserve">Капитальный ремонт зданий общеобразовательных учреждений </t>
  </si>
  <si>
    <t>Разработка проектно-сметной документации на строительство школы на 500 мест</t>
  </si>
  <si>
    <t>Показатель 2 - Удельный вес численности обучающихся, занимающихся в одну смену, в общей численности обучающихся в общеобразовательных организациях - до 100 % к 2024 году (факт 2017 года - 94%)</t>
  </si>
  <si>
    <t>Строительство школы в с. Михайловка на 500 мест</t>
  </si>
  <si>
    <t>в т.ч. Михайловский муниципальный район</t>
  </si>
  <si>
    <t>5.5</t>
  </si>
  <si>
    <t>Проект 1. Современная школа (Приморский край)</t>
  </si>
  <si>
    <t>Доля общеобразовательных учреждений Михайловского муниципального района, в которых обновлено содержание и методы обучения предметной области «Технология» и других предметных областей, процент</t>
  </si>
  <si>
    <t xml:space="preserve">Численность обучающихся, охваченных основными и дополнительными общеобразовательными программами, чел. </t>
  </si>
  <si>
    <t>Число созданных новых мест в общеобразовательных организациях, расположенных в Михайловском муниципальном районе, чел.</t>
  </si>
  <si>
    <t>Проект 1. Современная школа (Михайловский район)</t>
  </si>
  <si>
    <t>Проект 2. Успех каждого ребенка (Приморский край)</t>
  </si>
  <si>
    <t>Проект 2. Успех каждого ребенка (Михайловский район)</t>
  </si>
  <si>
    <t>Доля детей в возрасте от 5 до 18 лет, охваченных дополнительным образованием, чел.</t>
  </si>
  <si>
    <t>Число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чел.</t>
  </si>
  <si>
    <t xml:space="preserve">Проект 3. Поддержка семей, имеющих детей (Приморский край) </t>
  </si>
  <si>
    <t xml:space="preserve">Проект 3. Поддержка семей, имеющих детей (Михайловский район) </t>
  </si>
  <si>
    <t>Количество услуг психолого-педагогической, методической и консультативной помощи родителям (законным представителям) детей, чел.</t>
  </si>
  <si>
    <t>Проект 5. Учитель будущего (Приморский край)</t>
  </si>
  <si>
    <t>Проект 5. Учитель будущего (Михайловский район)</t>
  </si>
  <si>
    <t xml:space="preserve">Доля учителей общеобразовательных организаций, вовлеченных в национальную систему профессионального роста педагогических работников, процент </t>
  </si>
  <si>
    <t>Проект 7. Новые возможности для каждого (Приморский край)</t>
  </si>
  <si>
    <t>Проект 7. Новые возможности для каждого (Михайловский район)</t>
  </si>
  <si>
    <t>Количество граждан, ежегодно проходящих обучение по программам непрерывного образования (дополнительным образовательным программам и программам профессионального обучения) в образовательных организациях высшего, среднего профессионального и дополнительного профессионального образования, чел.</t>
  </si>
  <si>
    <t>Проект 8. Социальная активность (Приморский край)</t>
  </si>
  <si>
    <t>Проект 8. Социальная активность (Михайловский район)</t>
  </si>
  <si>
    <t>Численность обучающихся, вовлеченных в деятельность общественных объединений на базе образовательных организаций общего образования, чел.</t>
  </si>
  <si>
    <t>I. ЗДРАВООХРАНЕНИЕ</t>
  </si>
  <si>
    <t>Проект 1. Борьба с онкологическими заболеваниями в Приморском крае</t>
  </si>
  <si>
    <t>Доля злокачественных новообразований, выявленных на ранних стадиях, %</t>
  </si>
  <si>
    <t>Удельный вес больных со злокачественными новообразованиями, состоящих на учете 5 лет и более, %</t>
  </si>
  <si>
    <t>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году), %</t>
  </si>
  <si>
    <t>Проект 2. Развитие системы оказания первичной медико-санитарной помощи</t>
  </si>
  <si>
    <t>Количество посещений при выездах мобильных медицинских бригад, тыс.посещений</t>
  </si>
  <si>
    <t>12.17</t>
  </si>
  <si>
    <t>2,2</t>
  </si>
  <si>
    <t>52,9</t>
  </si>
  <si>
    <t>Доля лиц, госпитализированных по экстренным показаниям в течение первых суток от общего числа больных, к которым совершены вылеты, %</t>
  </si>
  <si>
    <t>0</t>
  </si>
  <si>
    <t>Число граждан, прошедших профилактические осмотры, млн.чел.</t>
  </si>
  <si>
    <t>Доля впервые в жизни установленных неинфекционных заболеваний, выявленных при проведении диспансеризации и профилактическом медицинском осмотре, %</t>
  </si>
  <si>
    <t>Количество медицинских организаций, участвующих в создании и тиражировании «Новой модели медицинской организации, оказывающей первичную медико-санитарную помощь», ед.</t>
  </si>
  <si>
    <t>Доля записей на прием к врачу, совершенных гражданами без очного обращения в регистратуру медицинской организации, %</t>
  </si>
  <si>
    <t>10.18</t>
  </si>
  <si>
    <t>Доля обоснованных жалоб (от общего количества поступивших жалоб), урегулированных в досудебном порядке страховыми медицинскими организациями, %</t>
  </si>
  <si>
    <t>Доля медицинских организаций, оказывающих в рамках обязательного медицинского страхования первичную медико-санитарную помощь, на базе которых функционируют каналы связи граждан со страховыми представителями страховых медицинских организаций (пост страхового представителя, телефон, терминал для связи со страховым представителем), %</t>
  </si>
  <si>
    <t>9</t>
  </si>
  <si>
    <t>Число лиц (пациентов), дополнительно эвакуированных с использованием санитарной авиации (ежегодно, человек) не менее, человек</t>
  </si>
  <si>
    <t>Проект 3. Борьба с сердечно-сосудистыми заболеваниями</t>
  </si>
  <si>
    <t>Смертность от инфаркта миокарда, на 100 тыс.населения, человек</t>
  </si>
  <si>
    <t>Смертность от острого нарушения мозгового кровообращения, на 100 тыс.населения, человек</t>
  </si>
  <si>
    <t>Больничная летальность от инфаркта миокарда, %</t>
  </si>
  <si>
    <t>Больничная летальность от острого нарушения мозгового кровообращения, %</t>
  </si>
  <si>
    <t>Отношение числа рентгенэндоваскулярных вмешательств в лечебных целях, к общему числу выбывших больных, перенесших острый коронарный синдром, %</t>
  </si>
  <si>
    <t>Количество рентген-эндоваскулярных вмешательств в лечебных целях, тыс.единиц</t>
  </si>
  <si>
    <t>Доля профильных госпитализацийпациентов с острыми нарушениями мозгового кровообращения, доставленных автомобилямискорой медицинской помощи,%</t>
  </si>
  <si>
    <t>Проект 4. Развитие десткого здравоохранения, включая создание современной инфраструктуры оказания медицинской помощи детям</t>
  </si>
  <si>
    <t>Снижение младенческой смертности (до 4,5 случая на 1 тыс.родившихся детей), промилле (0,1 процента)</t>
  </si>
  <si>
    <t>Доля взятых под диспансерное наблюдение детей в возрасте 0-17 лет с впервые в жизни установленными диагнозами болезней костно-мышечной системы и соединительной ткани, %</t>
  </si>
  <si>
    <t>57,7</t>
  </si>
  <si>
    <t>75</t>
  </si>
  <si>
    <t>80</t>
  </si>
  <si>
    <t>85</t>
  </si>
  <si>
    <t>Доля взятых под диспансерное наблюдение детей в возрасте 0-17 лет с впервые в жизни установленными диагнозами болезней глаза и его придаточного аппарата, %</t>
  </si>
  <si>
    <t>Доля взятых под диспансерное наблюдение детей в возрасте 0-17 лет с впервые в жизни установленными диагнозами болезней органов пищеворения, %</t>
  </si>
  <si>
    <t>Доля взятых под диспансерное наблюдение детей в возрасте 0-17 лет с впервые в жизни установленными диагнозами болезней органов кровообращения, %</t>
  </si>
  <si>
    <t>Доля взятых под диспансерное наблюдение детей в возрасте 0-17 лет с впервые в жизни установленными диагнозами болезней эндокринной системы, расстройств питания и нарушения обмена веществ, %</t>
  </si>
  <si>
    <t>Доля преждевременных родов 22-37 недель в перинатальных центрах,%</t>
  </si>
  <si>
    <t>Смертность детей в возрасте 0-4 года на 1000 родившихся живыми, промилле (0,1 процента)</t>
  </si>
  <si>
    <t>Смертность детей в возрасте 0-17 лет на 100 000 детей соответствующего возраста, число случаев на 100 тыс.детей соответствующего возраста</t>
  </si>
  <si>
    <t>10</t>
  </si>
  <si>
    <t>Доля посещений детьми медицинских организаций с профилактическими целями, %</t>
  </si>
  <si>
    <t>Проект 5. Обеспечение медицинских организаций системы здравоохранения квалифицированными кадрами</t>
  </si>
  <si>
    <t>Укомплектованность врачебных должностей в подразделениях, оказывающих медицинскую помощь в амбулаторных условиях (физическими лицами при коэффициенте совместительства 1,2), (%)</t>
  </si>
  <si>
    <t>Укомплектованность должностей среднего медицинского персонала в подразделениях, оказывающих медицинскую помощь в амбулаторных условиях (физическими лицами при коэффициенте совместительства 1,2), (%)</t>
  </si>
  <si>
    <t>Обеспеченность врачами, работающими в государственных и муниципальных медицинских организациях, (чел. на 10 тыс. населения)</t>
  </si>
  <si>
    <t>Обеспеченность средними медицинскими работниками, работающими в государственных и муниципальных медицинских организациях, (чел. на 10 тыс. населения)</t>
  </si>
  <si>
    <t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технологий, (чел.)</t>
  </si>
  <si>
    <t>Обеспеченность населения врачами, оказывающими медицинскую помощь в амбулаторных условиях, (чел. на 10 тыс. населения)</t>
  </si>
  <si>
    <t>Доля специалистов, допущенных к профессиональной деятельности через процедуру аккредитации, от общего количества работающих специалистов, (%)</t>
  </si>
  <si>
    <t>Проект 6. Создание единого цифрового контура в здравоохранении на основе единой государственной информационной системы здравоохранения (ЕИСЗ)</t>
  </si>
  <si>
    <t>Проект 7. Развитие экспорта медицинских услуг</t>
  </si>
  <si>
    <t>Количество пролеченных иностранных граждан (тыс.чел.)</t>
  </si>
  <si>
    <t>Показатели для оценки деятельности глав муниципальных образований Приморского края 
по достижению задач регионального проекта «Здравоохранение» на 2019 год</t>
  </si>
  <si>
    <t>№ п/п</t>
  </si>
  <si>
    <t>Муниципальное образование</t>
  </si>
  <si>
    <t>Количество сохраненных жизней (по сравнению с 2018 годом)</t>
  </si>
  <si>
    <t>Граждан в возрасте 21 год и старше, прошедших в 2019 году диспансеризацию (1-й этап)</t>
  </si>
  <si>
    <t>Количество дополнительно трудоустроившихся в 2019 году специалистов (по сравнению с 2018 годом)</t>
  </si>
  <si>
    <t>врачей</t>
  </si>
  <si>
    <t>средних медработников</t>
  </si>
  <si>
    <t>Мероприятие 1</t>
  </si>
  <si>
    <t>ДД.ММ.ГГГГ-ДД.ММ.ГГГГ</t>
  </si>
  <si>
    <t>Должность, ФИО</t>
  </si>
  <si>
    <t>Мероприятие 2</t>
  </si>
  <si>
    <t>Показатель 2 - Указать наименование показателя</t>
  </si>
  <si>
    <t>ИТОГО (в том числе Михайловский район)</t>
  </si>
  <si>
    <t>Число граждан, воспользовавшихся услугами (сервисами) в Личном кабинете пациента «Мое здоровье» на Едином портале государственных услуг и функций в отчетном году, тыс.чел., в том числе: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</si>
  <si>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ЕГИСЗ, %, в том числе:</t>
  </si>
  <si>
    <t>Показатель 1 - Увеличение количества сохраненных жизней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</si>
</sst>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0.000"/>
    <numFmt numFmtId="167" formatCode="0.00000"/>
    <numFmt numFmtId="168" formatCode="0.000000"/>
    <numFmt numFmtId="169" formatCode="dd/mm/yy;@"/>
    <numFmt numFmtId="170" formatCode="mm/yyyy"/>
  </numFmts>
  <fonts count="2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3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2" fontId="3" fillId="0" borderId="0">
      <alignment horizontal="center" vertical="top"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>
      <protection locked="0"/>
    </xf>
    <xf numFmtId="9" fontId="2" fillId="0" borderId="0" applyFont="0" applyFill="0" applyBorder="0" applyAlignment="0" applyProtection="0"/>
  </cellStyleXfs>
  <cellXfs count="219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 vertical="center" wrapText="1"/>
    </xf>
    <xf numFmtId="0" fontId="1" fillId="3" borderId="20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0" fontId="9" fillId="0" borderId="0" xfId="0" applyFont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9" fillId="0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vertical="top" wrapText="1"/>
    </xf>
    <xf numFmtId="0" fontId="0" fillId="0" borderId="0" xfId="0" applyAlignment="1">
      <alignment horizontal="center"/>
    </xf>
    <xf numFmtId="49" fontId="4" fillId="0" borderId="1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66" fontId="4" fillId="0" borderId="1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9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9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7" fillId="0" borderId="0" xfId="0" applyFont="1"/>
    <xf numFmtId="49" fontId="1" fillId="3" borderId="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right" vertical="center" wrapText="1"/>
    </xf>
    <xf numFmtId="2" fontId="1" fillId="3" borderId="9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1" fillId="0" borderId="0" xfId="0" applyFont="1"/>
    <xf numFmtId="49" fontId="4" fillId="7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2" fillId="0" borderId="0" xfId="0" applyFont="1"/>
    <xf numFmtId="2" fontId="1" fillId="3" borderId="5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8" fontId="1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14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4" fontId="1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2" fontId="9" fillId="0" borderId="0" xfId="0" applyNumberFormat="1" applyFont="1" applyAlignment="1">
      <alignment horizontal="center" vertical="center"/>
    </xf>
    <xf numFmtId="2" fontId="9" fillId="0" borderId="0" xfId="0" applyNumberFormat="1" applyFont="1"/>
    <xf numFmtId="0" fontId="4" fillId="0" borderId="3" xfId="0" applyFont="1" applyFill="1" applyBorder="1" applyAlignment="1">
      <alignment horizontal="left" vertical="center" wrapText="1"/>
    </xf>
    <xf numFmtId="9" fontId="11" fillId="0" borderId="1" xfId="7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vertical="center"/>
    </xf>
    <xf numFmtId="49" fontId="4" fillId="0" borderId="1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vertical="center" wrapText="1"/>
    </xf>
    <xf numFmtId="1" fontId="4" fillId="0" borderId="12" xfId="0" applyNumberFormat="1" applyFont="1" applyFill="1" applyBorder="1" applyAlignment="1">
      <alignment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3" borderId="1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</cellXfs>
  <cellStyles count="8">
    <cellStyle name="st_table_cell_number" xfId="1"/>
    <cellStyle name="Обычный" xfId="0" builtinId="0"/>
    <cellStyle name="Обычный 2 2" xfId="6"/>
    <cellStyle name="Обычный 2 5" xfId="2"/>
    <cellStyle name="Обычный 3" xfId="4"/>
    <cellStyle name="Обычный 3 3" xfId="5"/>
    <cellStyle name="Обычный 4 2" xfId="3"/>
    <cellStyle name="Процентный" xfId="7" builtinId="5"/>
  </cellStyles>
  <dxfs count="0"/>
  <tableStyles count="0" defaultTableStyle="TableStyleMedium2" defaultPivotStyle="PivotStyleLight16"/>
  <colors>
    <mruColors>
      <color rgb="FFFFFF66"/>
      <color rgb="FFFEBEF9"/>
      <color rgb="FFD1B2E8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955040</xdr:colOff>
      <xdr:row>0</xdr:row>
      <xdr:rowOff>88900</xdr:rowOff>
    </xdr:from>
    <xdr:to>
      <xdr:col>11</xdr:col>
      <xdr:colOff>1267460</xdr:colOff>
      <xdr:row>6</xdr:row>
      <xdr:rowOff>114300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4042390" y="88900"/>
          <a:ext cx="3359785" cy="1168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algn="ctr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Должность </a:t>
          </a:r>
          <a:r>
            <a:rPr lang="ru-RU" sz="1400" b="0" i="1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(глава МО)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ФИО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8</xdr:col>
      <xdr:colOff>732789</xdr:colOff>
      <xdr:row>0</xdr:row>
      <xdr:rowOff>0</xdr:rowOff>
    </xdr:from>
    <xdr:to>
      <xdr:col>12</xdr:col>
      <xdr:colOff>63499</xdr:colOff>
      <xdr:row>7</xdr:row>
      <xdr:rowOff>40821</xdr:rowOff>
    </xdr:to>
    <xdr:sp macro="" textlink="">
      <xdr:nvSpPr>
        <xdr:cNvPr id="4" name="Надпись 2"/>
        <xdr:cNvSpPr txBox="1">
          <a:spLocks noChangeArrowheads="1"/>
        </xdr:cNvSpPr>
      </xdr:nvSpPr>
      <xdr:spPr bwMode="auto">
        <a:xfrm>
          <a:off x="11753214" y="0"/>
          <a:ext cx="4312285" cy="170769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algn="ctr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Глава Михайловского муниципального района -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Глава администрации района</a:t>
          </a:r>
          <a:endParaRPr lang="ru-RU" sz="1400" b="0" i="1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Архипов В.В.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2019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732789</xdr:colOff>
      <xdr:row>0</xdr:row>
      <xdr:rowOff>0</xdr:rowOff>
    </xdr:from>
    <xdr:to>
      <xdr:col>12</xdr:col>
      <xdr:colOff>63499</xdr:colOff>
      <xdr:row>7</xdr:row>
      <xdr:rowOff>40821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1754575" y="0"/>
          <a:ext cx="4297317" cy="175532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algn="ctr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Глава Михайловского муниципального района -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Глава администрации района</a:t>
          </a:r>
          <a:endParaRPr lang="ru-RU" sz="1400" b="0" i="1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Архипов В.В.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2019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1264227</xdr:colOff>
      <xdr:row>0</xdr:row>
      <xdr:rowOff>0</xdr:rowOff>
    </xdr:from>
    <xdr:to>
      <xdr:col>12</xdr:col>
      <xdr:colOff>1306195</xdr:colOff>
      <xdr:row>9</xdr:row>
      <xdr:rowOff>152399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4437302" y="0"/>
          <a:ext cx="4099618" cy="19145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Михайловского муниципального района -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администрации района</a:t>
          </a:r>
          <a:endParaRPr kumimoji="0" lang="ru-RU" sz="1400" b="0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Архипов В.В.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2019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1129392</xdr:colOff>
      <xdr:row>0</xdr:row>
      <xdr:rowOff>15875</xdr:rowOff>
    </xdr:from>
    <xdr:to>
      <xdr:col>12</xdr:col>
      <xdr:colOff>936625</xdr:colOff>
      <xdr:row>8</xdr:row>
      <xdr:rowOff>47625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4042571" y="15875"/>
          <a:ext cx="3862161" cy="1555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algn="ctr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Михайловского муниципального района -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администрации района</a:t>
          </a:r>
          <a:endParaRPr kumimoji="0" lang="ru-RU" sz="1400" b="0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Архипов В.В.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2019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870857</xdr:colOff>
      <xdr:row>0</xdr:row>
      <xdr:rowOff>0</xdr:rowOff>
    </xdr:from>
    <xdr:to>
      <xdr:col>10</xdr:col>
      <xdr:colOff>1211035</xdr:colOff>
      <xdr:row>8</xdr:row>
      <xdr:rowOff>108856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1334750" y="0"/>
          <a:ext cx="4014106" cy="163285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Михайловского муниципального района -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администрации района</a:t>
          </a:r>
          <a:endParaRPr kumimoji="0" lang="ru-RU" sz="1400" b="0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Архипов В.В.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2019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81642</xdr:colOff>
      <xdr:row>0</xdr:row>
      <xdr:rowOff>0</xdr:rowOff>
    </xdr:from>
    <xdr:to>
      <xdr:col>12</xdr:col>
      <xdr:colOff>999581</xdr:colOff>
      <xdr:row>8</xdr:row>
      <xdr:rowOff>176893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2994821" y="0"/>
          <a:ext cx="4591867" cy="17008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Михайловского муниципального района -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администрации района</a:t>
          </a:r>
          <a:endParaRPr kumimoji="0" lang="ru-RU" sz="1400" b="0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Архипов В.В.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2019 г.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108857</xdr:colOff>
      <xdr:row>0</xdr:row>
      <xdr:rowOff>176892</xdr:rowOff>
    </xdr:from>
    <xdr:to>
      <xdr:col>11</xdr:col>
      <xdr:colOff>1026796</xdr:colOff>
      <xdr:row>10</xdr:row>
      <xdr:rowOff>0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3307786" y="176892"/>
          <a:ext cx="4591867" cy="172810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Михайловского муниципального района -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администрации района</a:t>
          </a:r>
          <a:endParaRPr kumimoji="0" lang="ru-RU" sz="1400" b="0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Архипов В.В.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2019 г.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812165</xdr:colOff>
      <xdr:row>0</xdr:row>
      <xdr:rowOff>168275</xdr:rowOff>
    </xdr:from>
    <xdr:to>
      <xdr:col>12</xdr:col>
      <xdr:colOff>1079500</xdr:colOff>
      <xdr:row>9</xdr:row>
      <xdr:rowOff>47625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4004290" y="168275"/>
          <a:ext cx="3934460" cy="164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Михайловского муниципального района -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администрации района</a:t>
          </a:r>
          <a:endParaRPr kumimoji="0" lang="ru-RU" sz="1400" b="0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Архипов В.В.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2019 г.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272143</xdr:colOff>
      <xdr:row>1</xdr:row>
      <xdr:rowOff>45811</xdr:rowOff>
    </xdr:from>
    <xdr:to>
      <xdr:col>10</xdr:col>
      <xdr:colOff>1211218</xdr:colOff>
      <xdr:row>7</xdr:row>
      <xdr:rowOff>204107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9756322" y="290740"/>
          <a:ext cx="4694646" cy="162786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Михайловского муниципального района -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Глава администрации района</a:t>
          </a:r>
          <a:endParaRPr kumimoji="0" lang="ru-RU" sz="1400" b="0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Архипов В.В.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2019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opLeftCell="A64" zoomScale="70" zoomScaleNormal="70" workbookViewId="0">
      <selection activeCell="B73" sqref="B73:B76"/>
    </sheetView>
  </sheetViews>
  <sheetFormatPr defaultRowHeight="15" x14ac:dyDescent="0.25"/>
  <cols>
    <col min="1" max="1" width="6.5703125" style="151" customWidth="1"/>
    <col min="2" max="2" width="68.7109375" customWidth="1"/>
    <col min="3" max="3" width="17" customWidth="1"/>
    <col min="4" max="4" width="21.140625" customWidth="1"/>
    <col min="5" max="5" width="19.42578125" customWidth="1"/>
    <col min="6" max="6" width="20.28515625" customWidth="1"/>
    <col min="7" max="11" width="21.5703125" customWidth="1"/>
    <col min="12" max="12" width="21.5703125" hidden="1" customWidth="1"/>
    <col min="13" max="28" width="0" hidden="1" customWidth="1"/>
  </cols>
  <sheetData>
    <row r="1" spans="1:12" s="44" customFormat="1" ht="18.75" x14ac:dyDescent="0.3"/>
    <row r="2" spans="1:12" s="44" customFormat="1" ht="18.75" x14ac:dyDescent="0.3"/>
    <row r="3" spans="1:12" s="44" customFormat="1" ht="18.75" x14ac:dyDescent="0.3"/>
    <row r="4" spans="1:12" s="104" customFormat="1" ht="18.75" x14ac:dyDescent="0.3"/>
    <row r="5" spans="1:12" s="104" customFormat="1" ht="18.75" x14ac:dyDescent="0.3"/>
    <row r="6" spans="1:12" s="104" customFormat="1" ht="18.75" x14ac:dyDescent="0.3"/>
    <row r="7" spans="1:12" s="104" customFormat="1" ht="18.75" x14ac:dyDescent="0.3"/>
    <row r="8" spans="1:12" s="104" customFormat="1" ht="46.5" customHeight="1" x14ac:dyDescent="0.3">
      <c r="A8" s="153" t="s">
        <v>219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</row>
    <row r="9" spans="1:12" s="104" customFormat="1" ht="30" customHeight="1" x14ac:dyDescent="0.3">
      <c r="A9" s="153" t="s">
        <v>223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</row>
    <row r="10" spans="1:12" ht="18.75" x14ac:dyDescent="0.25">
      <c r="A10" s="13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ht="18.75" x14ac:dyDescent="0.25">
      <c r="A11" s="154" t="s">
        <v>458</v>
      </c>
      <c r="B11" s="155"/>
      <c r="C11" s="155"/>
      <c r="D11" s="155"/>
      <c r="E11" s="155"/>
      <c r="F11" s="155"/>
      <c r="G11" s="155"/>
      <c r="H11" s="155"/>
      <c r="I11" s="155"/>
      <c r="J11" s="156"/>
    </row>
    <row r="12" spans="1:12" ht="18.75" x14ac:dyDescent="0.25">
      <c r="A12" s="157" t="s">
        <v>0</v>
      </c>
      <c r="B12" s="158" t="s">
        <v>14</v>
      </c>
      <c r="C12" s="159" t="s">
        <v>15</v>
      </c>
      <c r="D12" s="160"/>
      <c r="E12" s="159" t="s">
        <v>47</v>
      </c>
      <c r="F12" s="161"/>
      <c r="G12" s="161"/>
      <c r="H12" s="161"/>
      <c r="I12" s="161"/>
      <c r="J12" s="160"/>
    </row>
    <row r="13" spans="1:12" ht="18.75" x14ac:dyDescent="0.25">
      <c r="A13" s="157"/>
      <c r="B13" s="158"/>
      <c r="C13" s="127" t="s">
        <v>60</v>
      </c>
      <c r="D13" s="128" t="s">
        <v>61</v>
      </c>
      <c r="E13" s="128" t="s">
        <v>62</v>
      </c>
      <c r="F13" s="128" t="s">
        <v>63</v>
      </c>
      <c r="G13" s="127" t="s">
        <v>64</v>
      </c>
      <c r="H13" s="127" t="s">
        <v>65</v>
      </c>
      <c r="I13" s="127" t="s">
        <v>66</v>
      </c>
      <c r="J13" s="127" t="s">
        <v>67</v>
      </c>
    </row>
    <row r="14" spans="1:12" ht="19.5" x14ac:dyDescent="0.25">
      <c r="A14" s="162" t="s">
        <v>459</v>
      </c>
      <c r="B14" s="163"/>
      <c r="C14" s="163"/>
      <c r="D14" s="163"/>
      <c r="E14" s="163"/>
      <c r="F14" s="163"/>
      <c r="G14" s="163"/>
      <c r="H14" s="163"/>
      <c r="I14" s="163"/>
      <c r="J14" s="164"/>
    </row>
    <row r="15" spans="1:12" ht="37.5" x14ac:dyDescent="0.25">
      <c r="A15" s="131" t="s">
        <v>16</v>
      </c>
      <c r="B15" s="129" t="s">
        <v>460</v>
      </c>
      <c r="C15" s="11">
        <v>55.6</v>
      </c>
      <c r="D15" s="12">
        <v>43070</v>
      </c>
      <c r="E15" s="11">
        <v>57.9</v>
      </c>
      <c r="F15" s="11">
        <v>59</v>
      </c>
      <c r="G15" s="11">
        <v>60.1</v>
      </c>
      <c r="H15" s="11">
        <v>61.2</v>
      </c>
      <c r="I15" s="11">
        <v>62.3</v>
      </c>
      <c r="J15" s="11">
        <v>63</v>
      </c>
    </row>
    <row r="16" spans="1:12" ht="38.25" customHeight="1" x14ac:dyDescent="0.25">
      <c r="A16" s="131" t="s">
        <v>12</v>
      </c>
      <c r="B16" s="10" t="s">
        <v>461</v>
      </c>
      <c r="C16" s="11">
        <v>53.5</v>
      </c>
      <c r="D16" s="12">
        <v>43070</v>
      </c>
      <c r="E16" s="11">
        <v>55</v>
      </c>
      <c r="F16" s="11">
        <v>55.6</v>
      </c>
      <c r="G16" s="11">
        <v>56.1</v>
      </c>
      <c r="H16" s="11">
        <v>56.7</v>
      </c>
      <c r="I16" s="11">
        <v>57.2</v>
      </c>
      <c r="J16" s="11">
        <v>60</v>
      </c>
    </row>
    <row r="17" spans="1:10" ht="93.75" x14ac:dyDescent="0.25">
      <c r="A17" s="131" t="s">
        <v>7</v>
      </c>
      <c r="B17" s="10" t="s">
        <v>462</v>
      </c>
      <c r="C17" s="11">
        <v>23</v>
      </c>
      <c r="D17" s="12">
        <v>43070</v>
      </c>
      <c r="E17" s="11">
        <v>21</v>
      </c>
      <c r="F17" s="11">
        <v>20.2</v>
      </c>
      <c r="G17" s="11">
        <v>19.5</v>
      </c>
      <c r="H17" s="11">
        <v>18.8</v>
      </c>
      <c r="I17" s="11">
        <v>18.100000000000001</v>
      </c>
      <c r="J17" s="11">
        <v>17.3</v>
      </c>
    </row>
    <row r="18" spans="1:10" ht="19.5" x14ac:dyDescent="0.25">
      <c r="A18" s="162" t="s">
        <v>463</v>
      </c>
      <c r="B18" s="163"/>
      <c r="C18" s="163"/>
      <c r="D18" s="163"/>
      <c r="E18" s="163"/>
      <c r="F18" s="163"/>
      <c r="G18" s="163"/>
      <c r="H18" s="163"/>
      <c r="I18" s="163"/>
      <c r="J18" s="164"/>
    </row>
    <row r="19" spans="1:10" ht="37.5" x14ac:dyDescent="0.25">
      <c r="A19" s="131" t="s">
        <v>16</v>
      </c>
      <c r="B19" s="129" t="s">
        <v>464</v>
      </c>
      <c r="C19" s="11">
        <v>0</v>
      </c>
      <c r="D19" s="11" t="s">
        <v>465</v>
      </c>
      <c r="E19" s="11" t="s">
        <v>466</v>
      </c>
      <c r="F19" s="11" t="s">
        <v>466</v>
      </c>
      <c r="G19" s="11" t="s">
        <v>466</v>
      </c>
      <c r="H19" s="11" t="s">
        <v>467</v>
      </c>
      <c r="I19" s="11" t="s">
        <v>467</v>
      </c>
      <c r="J19" s="11" t="s">
        <v>467</v>
      </c>
    </row>
    <row r="20" spans="1:10" ht="56.25" x14ac:dyDescent="0.25">
      <c r="A20" s="131" t="s">
        <v>12</v>
      </c>
      <c r="B20" s="10" t="s">
        <v>468</v>
      </c>
      <c r="C20" s="11">
        <v>0</v>
      </c>
      <c r="D20" s="11" t="s">
        <v>465</v>
      </c>
      <c r="E20" s="11" t="s">
        <v>469</v>
      </c>
      <c r="F20" s="11" t="s">
        <v>469</v>
      </c>
      <c r="G20" s="11" t="s">
        <v>75</v>
      </c>
      <c r="H20" s="11" t="s">
        <v>75</v>
      </c>
      <c r="I20" s="11" t="s">
        <v>75</v>
      </c>
      <c r="J20" s="11" t="s">
        <v>75</v>
      </c>
    </row>
    <row r="21" spans="1:10" ht="37.5" x14ac:dyDescent="0.25">
      <c r="A21" s="131" t="s">
        <v>7</v>
      </c>
      <c r="B21" s="10" t="s">
        <v>470</v>
      </c>
      <c r="C21" s="11">
        <v>0.57999999999999996</v>
      </c>
      <c r="D21" s="11" t="s">
        <v>465</v>
      </c>
      <c r="E21" s="11">
        <v>0.629</v>
      </c>
      <c r="F21" s="11">
        <v>0.64600000000000002</v>
      </c>
      <c r="G21" s="11">
        <v>0.68300000000000005</v>
      </c>
      <c r="H21" s="11">
        <v>1.0129999999999999</v>
      </c>
      <c r="I21" s="11">
        <v>1.1279999999999999</v>
      </c>
      <c r="J21" s="11">
        <v>1.32</v>
      </c>
    </row>
    <row r="22" spans="1:10" ht="75" x14ac:dyDescent="0.25">
      <c r="A22" s="131" t="s">
        <v>8</v>
      </c>
      <c r="B22" s="10" t="s">
        <v>471</v>
      </c>
      <c r="C22" s="11">
        <v>9.1999999999999993</v>
      </c>
      <c r="D22" s="11" t="s">
        <v>465</v>
      </c>
      <c r="E22" s="11">
        <v>11</v>
      </c>
      <c r="F22" s="11">
        <v>12.8</v>
      </c>
      <c r="G22" s="11">
        <v>14.6</v>
      </c>
      <c r="H22" s="11">
        <v>16.399999999999999</v>
      </c>
      <c r="I22" s="11">
        <v>18.2</v>
      </c>
      <c r="J22" s="11">
        <v>20</v>
      </c>
    </row>
    <row r="23" spans="1:10" ht="75" x14ac:dyDescent="0.25">
      <c r="A23" s="131" t="s">
        <v>9</v>
      </c>
      <c r="B23" s="10" t="s">
        <v>472</v>
      </c>
      <c r="C23" s="11">
        <v>0</v>
      </c>
      <c r="D23" s="11" t="s">
        <v>465</v>
      </c>
      <c r="E23" s="11">
        <v>19</v>
      </c>
      <c r="F23" s="11">
        <v>48</v>
      </c>
      <c r="G23" s="11">
        <v>50</v>
      </c>
      <c r="H23" s="11">
        <v>52</v>
      </c>
      <c r="I23" s="11">
        <v>53</v>
      </c>
      <c r="J23" s="11">
        <v>56</v>
      </c>
    </row>
    <row r="24" spans="1:10" ht="56.25" x14ac:dyDescent="0.25">
      <c r="A24" s="131" t="s">
        <v>13</v>
      </c>
      <c r="B24" s="10" t="s">
        <v>473</v>
      </c>
      <c r="C24" s="11">
        <v>10</v>
      </c>
      <c r="D24" s="11" t="s">
        <v>474</v>
      </c>
      <c r="E24" s="11">
        <v>19</v>
      </c>
      <c r="F24" s="11">
        <v>28</v>
      </c>
      <c r="G24" s="11">
        <v>38</v>
      </c>
      <c r="H24" s="11">
        <v>47</v>
      </c>
      <c r="I24" s="11">
        <v>56</v>
      </c>
      <c r="J24" s="11">
        <v>65</v>
      </c>
    </row>
    <row r="25" spans="1:10" ht="56.25" x14ac:dyDescent="0.25">
      <c r="A25" s="131" t="s">
        <v>1</v>
      </c>
      <c r="B25" s="10" t="s">
        <v>475</v>
      </c>
      <c r="C25" s="11">
        <v>42</v>
      </c>
      <c r="D25" s="11" t="s">
        <v>465</v>
      </c>
      <c r="E25" s="11">
        <v>45</v>
      </c>
      <c r="F25" s="11">
        <v>49</v>
      </c>
      <c r="G25" s="11">
        <v>53.5</v>
      </c>
      <c r="H25" s="11">
        <v>57.5</v>
      </c>
      <c r="I25" s="11">
        <v>61.5</v>
      </c>
      <c r="J25" s="11">
        <v>65.099999999999994</v>
      </c>
    </row>
    <row r="26" spans="1:10" ht="131.25" x14ac:dyDescent="0.25">
      <c r="A26" s="131" t="s">
        <v>2</v>
      </c>
      <c r="B26" s="10" t="s">
        <v>476</v>
      </c>
      <c r="C26" s="11">
        <v>0</v>
      </c>
      <c r="D26" s="11" t="s">
        <v>465</v>
      </c>
      <c r="E26" s="11">
        <v>5.4</v>
      </c>
      <c r="F26" s="11">
        <v>24.8</v>
      </c>
      <c r="G26" s="11">
        <v>31.8</v>
      </c>
      <c r="H26" s="11">
        <v>43.4</v>
      </c>
      <c r="I26" s="11">
        <v>51.2</v>
      </c>
      <c r="J26" s="11">
        <v>56.6</v>
      </c>
    </row>
    <row r="27" spans="1:10" ht="56.25" x14ac:dyDescent="0.25">
      <c r="A27" s="131" t="s">
        <v>477</v>
      </c>
      <c r="B27" s="10" t="s">
        <v>478</v>
      </c>
      <c r="C27" s="11">
        <v>0</v>
      </c>
      <c r="D27" s="11" t="s">
        <v>465</v>
      </c>
      <c r="E27" s="11">
        <v>0</v>
      </c>
      <c r="F27" s="11">
        <v>0</v>
      </c>
      <c r="G27" s="11">
        <v>135</v>
      </c>
      <c r="H27" s="11">
        <v>149</v>
      </c>
      <c r="I27" s="11">
        <v>163</v>
      </c>
      <c r="J27" s="11">
        <v>177</v>
      </c>
    </row>
    <row r="28" spans="1:10" ht="19.5" x14ac:dyDescent="0.25">
      <c r="A28" s="162" t="s">
        <v>479</v>
      </c>
      <c r="B28" s="163"/>
      <c r="C28" s="163"/>
      <c r="D28" s="163"/>
      <c r="E28" s="163"/>
      <c r="F28" s="163"/>
      <c r="G28" s="163"/>
      <c r="H28" s="163"/>
      <c r="I28" s="163"/>
      <c r="J28" s="164"/>
    </row>
    <row r="29" spans="1:10" ht="37.5" x14ac:dyDescent="0.25">
      <c r="A29" s="131" t="s">
        <v>16</v>
      </c>
      <c r="B29" s="129" t="s">
        <v>480</v>
      </c>
      <c r="C29" s="11">
        <v>95.5</v>
      </c>
      <c r="D29" s="11" t="s">
        <v>465</v>
      </c>
      <c r="E29" s="11">
        <v>88.6</v>
      </c>
      <c r="F29" s="11">
        <v>85.3</v>
      </c>
      <c r="G29" s="11">
        <v>82.1</v>
      </c>
      <c r="H29" s="11">
        <v>78.8</v>
      </c>
      <c r="I29" s="11">
        <v>75.599999999999994</v>
      </c>
      <c r="J29" s="11">
        <v>73.099999999999994</v>
      </c>
    </row>
    <row r="30" spans="1:10" ht="37.5" x14ac:dyDescent="0.25">
      <c r="A30" s="131" t="s">
        <v>12</v>
      </c>
      <c r="B30" s="10" t="s">
        <v>481</v>
      </c>
      <c r="C30" s="11">
        <v>124.1</v>
      </c>
      <c r="D30" s="11" t="s">
        <v>465</v>
      </c>
      <c r="E30" s="11">
        <v>115.1</v>
      </c>
      <c r="F30" s="11">
        <v>110.9</v>
      </c>
      <c r="G30" s="11">
        <v>106.7</v>
      </c>
      <c r="H30" s="11">
        <v>102.5</v>
      </c>
      <c r="I30" s="11">
        <v>98.2</v>
      </c>
      <c r="J30" s="11">
        <v>95.1</v>
      </c>
    </row>
    <row r="31" spans="1:10" ht="18.75" x14ac:dyDescent="0.25">
      <c r="A31" s="131" t="s">
        <v>7</v>
      </c>
      <c r="B31" s="10" t="s">
        <v>482</v>
      </c>
      <c r="C31" s="11">
        <v>15.4</v>
      </c>
      <c r="D31" s="11" t="s">
        <v>465</v>
      </c>
      <c r="E31" s="11">
        <v>11.7</v>
      </c>
      <c r="F31" s="11">
        <v>11</v>
      </c>
      <c r="G31" s="11">
        <v>10.199999999999999</v>
      </c>
      <c r="H31" s="11">
        <v>9.5</v>
      </c>
      <c r="I31" s="11">
        <v>8.6999999999999993</v>
      </c>
      <c r="J31" s="11">
        <v>8</v>
      </c>
    </row>
    <row r="32" spans="1:10" ht="37.5" x14ac:dyDescent="0.25">
      <c r="A32" s="131" t="s">
        <v>8</v>
      </c>
      <c r="B32" s="10" t="s">
        <v>483</v>
      </c>
      <c r="C32" s="11">
        <v>23.7</v>
      </c>
      <c r="D32" s="11" t="s">
        <v>465</v>
      </c>
      <c r="E32" s="11">
        <v>17.600000000000001</v>
      </c>
      <c r="F32" s="11">
        <v>16.899999999999999</v>
      </c>
      <c r="G32" s="11">
        <v>16.2</v>
      </c>
      <c r="H32" s="11">
        <v>15.5</v>
      </c>
      <c r="I32" s="11">
        <v>14.7</v>
      </c>
      <c r="J32" s="11">
        <v>14</v>
      </c>
    </row>
    <row r="33" spans="1:10" ht="75" x14ac:dyDescent="0.25">
      <c r="A33" s="131" t="s">
        <v>9</v>
      </c>
      <c r="B33" s="10" t="s">
        <v>484</v>
      </c>
      <c r="C33" s="11">
        <v>23.6</v>
      </c>
      <c r="D33" s="11" t="s">
        <v>465</v>
      </c>
      <c r="E33" s="11">
        <v>43</v>
      </c>
      <c r="F33" s="11">
        <v>46.5</v>
      </c>
      <c r="G33" s="11">
        <v>50</v>
      </c>
      <c r="H33" s="11">
        <v>53.5</v>
      </c>
      <c r="I33" s="11">
        <v>57</v>
      </c>
      <c r="J33" s="11">
        <v>60</v>
      </c>
    </row>
    <row r="34" spans="1:10" ht="37.5" x14ac:dyDescent="0.25">
      <c r="A34" s="131" t="s">
        <v>13</v>
      </c>
      <c r="B34" s="10" t="s">
        <v>485</v>
      </c>
      <c r="C34" s="11">
        <v>2219</v>
      </c>
      <c r="D34" s="11" t="s">
        <v>465</v>
      </c>
      <c r="E34" s="11">
        <v>4043</v>
      </c>
      <c r="F34" s="11">
        <v>4372</v>
      </c>
      <c r="G34" s="11">
        <v>4701</v>
      </c>
      <c r="H34" s="11">
        <v>5030</v>
      </c>
      <c r="I34" s="11">
        <v>5359</v>
      </c>
      <c r="J34" s="11">
        <v>5642</v>
      </c>
    </row>
    <row r="35" spans="1:10" ht="75" x14ac:dyDescent="0.25">
      <c r="A35" s="131" t="s">
        <v>1</v>
      </c>
      <c r="B35" s="10" t="s">
        <v>486</v>
      </c>
      <c r="C35" s="11">
        <v>81.8</v>
      </c>
      <c r="D35" s="11" t="s">
        <v>465</v>
      </c>
      <c r="E35" s="11">
        <v>84</v>
      </c>
      <c r="F35" s="11">
        <v>86.2</v>
      </c>
      <c r="G35" s="11">
        <v>88.4</v>
      </c>
      <c r="H35" s="11">
        <v>90.6</v>
      </c>
      <c r="I35" s="11">
        <v>92.8</v>
      </c>
      <c r="J35" s="11">
        <v>95</v>
      </c>
    </row>
    <row r="36" spans="1:10" ht="19.5" x14ac:dyDescent="0.25">
      <c r="A36" s="152" t="s">
        <v>487</v>
      </c>
      <c r="B36" s="152"/>
      <c r="C36" s="152"/>
      <c r="D36" s="152"/>
      <c r="E36" s="152"/>
      <c r="F36" s="152"/>
      <c r="G36" s="152"/>
      <c r="H36" s="152"/>
      <c r="I36" s="152"/>
      <c r="J36" s="152"/>
    </row>
    <row r="37" spans="1:10" ht="37.5" x14ac:dyDescent="0.25">
      <c r="A37" s="131" t="s">
        <v>16</v>
      </c>
      <c r="B37" s="10" t="s">
        <v>488</v>
      </c>
      <c r="C37" s="11">
        <v>6.4</v>
      </c>
      <c r="D37" s="11" t="s">
        <v>465</v>
      </c>
      <c r="E37" s="11">
        <v>5.8</v>
      </c>
      <c r="F37" s="11">
        <v>5.5</v>
      </c>
      <c r="G37" s="11">
        <v>5.4</v>
      </c>
      <c r="H37" s="11">
        <v>5.0999999999999996</v>
      </c>
      <c r="I37" s="11">
        <v>4.8</v>
      </c>
      <c r="J37" s="11">
        <v>4.5</v>
      </c>
    </row>
    <row r="38" spans="1:10" ht="75" x14ac:dyDescent="0.25">
      <c r="A38" s="131" t="s">
        <v>12</v>
      </c>
      <c r="B38" s="10" t="s">
        <v>489</v>
      </c>
      <c r="C38" s="11" t="s">
        <v>490</v>
      </c>
      <c r="D38" s="11" t="s">
        <v>465</v>
      </c>
      <c r="E38" s="11" t="s">
        <v>76</v>
      </c>
      <c r="F38" s="11" t="s">
        <v>491</v>
      </c>
      <c r="G38" s="11" t="s">
        <v>492</v>
      </c>
      <c r="H38" s="11" t="s">
        <v>493</v>
      </c>
      <c r="I38" s="11" t="s">
        <v>75</v>
      </c>
      <c r="J38" s="11" t="s">
        <v>75</v>
      </c>
    </row>
    <row r="39" spans="1:10" ht="75" x14ac:dyDescent="0.25">
      <c r="A39" s="131" t="s">
        <v>7</v>
      </c>
      <c r="B39" s="10" t="s">
        <v>494</v>
      </c>
      <c r="C39" s="11">
        <v>43.3</v>
      </c>
      <c r="D39" s="11" t="s">
        <v>465</v>
      </c>
      <c r="E39" s="11">
        <v>50</v>
      </c>
      <c r="F39" s="11">
        <v>60</v>
      </c>
      <c r="G39" s="11">
        <v>65</v>
      </c>
      <c r="H39" s="11">
        <v>70</v>
      </c>
      <c r="I39" s="11">
        <v>80</v>
      </c>
      <c r="J39" s="11">
        <v>90</v>
      </c>
    </row>
    <row r="40" spans="1:10" ht="56.25" x14ac:dyDescent="0.25">
      <c r="A40" s="131" t="s">
        <v>8</v>
      </c>
      <c r="B40" s="10" t="s">
        <v>495</v>
      </c>
      <c r="C40" s="11">
        <v>41</v>
      </c>
      <c r="D40" s="11" t="s">
        <v>465</v>
      </c>
      <c r="E40" s="11">
        <v>60</v>
      </c>
      <c r="F40" s="11">
        <v>70</v>
      </c>
      <c r="G40" s="11">
        <v>75</v>
      </c>
      <c r="H40" s="11">
        <v>80</v>
      </c>
      <c r="I40" s="11">
        <v>85</v>
      </c>
      <c r="J40" s="11">
        <v>90</v>
      </c>
    </row>
    <row r="41" spans="1:10" ht="56.25" x14ac:dyDescent="0.25">
      <c r="A41" s="131" t="s">
        <v>9</v>
      </c>
      <c r="B41" s="10" t="s">
        <v>496</v>
      </c>
      <c r="C41" s="11">
        <v>50</v>
      </c>
      <c r="D41" s="11" t="s">
        <v>465</v>
      </c>
      <c r="E41" s="11">
        <v>70</v>
      </c>
      <c r="F41" s="11">
        <v>75</v>
      </c>
      <c r="G41" s="11">
        <v>80</v>
      </c>
      <c r="H41" s="11">
        <v>85</v>
      </c>
      <c r="I41" s="11">
        <v>90</v>
      </c>
      <c r="J41" s="11">
        <v>90</v>
      </c>
    </row>
    <row r="42" spans="1:10" ht="75" x14ac:dyDescent="0.25">
      <c r="A42" s="131" t="s">
        <v>13</v>
      </c>
      <c r="B42" s="10" t="s">
        <v>497</v>
      </c>
      <c r="C42" s="11">
        <v>47.4</v>
      </c>
      <c r="D42" s="11" t="s">
        <v>465</v>
      </c>
      <c r="E42" s="11">
        <v>65</v>
      </c>
      <c r="F42" s="11">
        <v>70</v>
      </c>
      <c r="G42" s="11">
        <v>75</v>
      </c>
      <c r="H42" s="11">
        <v>80</v>
      </c>
      <c r="I42" s="11">
        <v>85</v>
      </c>
      <c r="J42" s="11">
        <v>90</v>
      </c>
    </row>
    <row r="43" spans="1:10" ht="37.5" x14ac:dyDescent="0.25">
      <c r="A43" s="131" t="s">
        <v>1</v>
      </c>
      <c r="B43" s="10" t="s">
        <v>498</v>
      </c>
      <c r="C43" s="11">
        <v>36</v>
      </c>
      <c r="D43" s="11" t="s">
        <v>465</v>
      </c>
      <c r="E43" s="11">
        <v>36.5</v>
      </c>
      <c r="F43" s="11">
        <v>40</v>
      </c>
      <c r="G43" s="11">
        <v>40.5</v>
      </c>
      <c r="H43" s="11">
        <v>41</v>
      </c>
      <c r="I43" s="11">
        <v>41.5</v>
      </c>
      <c r="J43" s="11">
        <v>42</v>
      </c>
    </row>
    <row r="44" spans="1:10" ht="37.5" x14ac:dyDescent="0.25">
      <c r="A44" s="131" t="s">
        <v>2</v>
      </c>
      <c r="B44" s="10" t="s">
        <v>499</v>
      </c>
      <c r="C44" s="11">
        <v>6.2</v>
      </c>
      <c r="D44" s="12">
        <v>43100</v>
      </c>
      <c r="E44" s="11">
        <v>7.5</v>
      </c>
      <c r="F44" s="11">
        <v>7</v>
      </c>
      <c r="G44" s="11">
        <v>6.7</v>
      </c>
      <c r="H44" s="11">
        <v>6.5</v>
      </c>
      <c r="I44" s="11">
        <v>6.2</v>
      </c>
      <c r="J44" s="11">
        <v>5.9</v>
      </c>
    </row>
    <row r="45" spans="1:10" ht="56.25" x14ac:dyDescent="0.25">
      <c r="A45" s="131" t="s">
        <v>477</v>
      </c>
      <c r="B45" s="10" t="s">
        <v>500</v>
      </c>
      <c r="C45" s="11">
        <v>7.8</v>
      </c>
      <c r="D45" s="12" t="s">
        <v>465</v>
      </c>
      <c r="E45" s="11">
        <v>65</v>
      </c>
      <c r="F45" s="11">
        <v>63</v>
      </c>
      <c r="G45" s="11">
        <v>61</v>
      </c>
      <c r="H45" s="11">
        <v>59</v>
      </c>
      <c r="I45" s="11">
        <v>57</v>
      </c>
      <c r="J45" s="11">
        <v>55</v>
      </c>
    </row>
    <row r="46" spans="1:10" ht="37.5" x14ac:dyDescent="0.25">
      <c r="A46" s="131" t="s">
        <v>501</v>
      </c>
      <c r="B46" s="10" t="s">
        <v>502</v>
      </c>
      <c r="C46" s="11">
        <v>67.099999999999994</v>
      </c>
      <c r="D46" s="12" t="s">
        <v>465</v>
      </c>
      <c r="E46" s="11">
        <v>52.5</v>
      </c>
      <c r="F46" s="11">
        <v>52.9</v>
      </c>
      <c r="G46" s="11">
        <v>53</v>
      </c>
      <c r="H46" s="11">
        <v>53</v>
      </c>
      <c r="I46" s="11">
        <v>53</v>
      </c>
      <c r="J46" s="11">
        <v>53</v>
      </c>
    </row>
    <row r="47" spans="1:10" ht="19.5" x14ac:dyDescent="0.25">
      <c r="A47" s="152" t="s">
        <v>503</v>
      </c>
      <c r="B47" s="152"/>
      <c r="C47" s="152"/>
      <c r="D47" s="152"/>
      <c r="E47" s="152"/>
      <c r="F47" s="152"/>
      <c r="G47" s="152"/>
      <c r="H47" s="152"/>
      <c r="I47" s="152"/>
      <c r="J47" s="152"/>
    </row>
    <row r="48" spans="1:10" ht="75" hidden="1" x14ac:dyDescent="0.25">
      <c r="A48" s="131" t="s">
        <v>16</v>
      </c>
      <c r="B48" s="10" t="s">
        <v>504</v>
      </c>
      <c r="C48" s="11">
        <v>6.4</v>
      </c>
      <c r="D48" s="11" t="s">
        <v>465</v>
      </c>
      <c r="E48" s="11">
        <v>72.400000000000006</v>
      </c>
      <c r="F48" s="11">
        <v>74.3</v>
      </c>
      <c r="G48" s="11">
        <v>77.7</v>
      </c>
      <c r="H48" s="11">
        <v>81.099999999999994</v>
      </c>
      <c r="I48" s="11">
        <v>86.3</v>
      </c>
      <c r="J48" s="11">
        <v>90.9</v>
      </c>
    </row>
    <row r="49" spans="1:28" ht="93.75" hidden="1" x14ac:dyDescent="0.25">
      <c r="A49" s="131" t="s">
        <v>12</v>
      </c>
      <c r="B49" s="10" t="s">
        <v>505</v>
      </c>
      <c r="C49" s="11" t="s">
        <v>490</v>
      </c>
      <c r="D49" s="11" t="s">
        <v>465</v>
      </c>
      <c r="E49" s="11">
        <v>56.7</v>
      </c>
      <c r="F49" s="11">
        <v>57.6</v>
      </c>
      <c r="G49" s="11">
        <v>59.4</v>
      </c>
      <c r="H49" s="11">
        <v>62.2</v>
      </c>
      <c r="I49" s="11">
        <v>66.3</v>
      </c>
      <c r="J49" s="11">
        <v>95</v>
      </c>
    </row>
    <row r="50" spans="1:28" ht="56.25" hidden="1" x14ac:dyDescent="0.25">
      <c r="A50" s="131" t="s">
        <v>7</v>
      </c>
      <c r="B50" s="10" t="s">
        <v>506</v>
      </c>
      <c r="C50" s="11">
        <v>43.3</v>
      </c>
      <c r="D50" s="11" t="s">
        <v>465</v>
      </c>
      <c r="E50" s="11">
        <v>33.6</v>
      </c>
      <c r="F50" s="11">
        <v>34.700000000000003</v>
      </c>
      <c r="G50" s="11">
        <v>35.700000000000003</v>
      </c>
      <c r="H50" s="11">
        <v>36.799999999999997</v>
      </c>
      <c r="I50" s="11">
        <v>37.700000000000003</v>
      </c>
      <c r="J50" s="11">
        <v>38.5</v>
      </c>
    </row>
    <row r="51" spans="1:28" ht="56.25" hidden="1" x14ac:dyDescent="0.25">
      <c r="A51" s="131" t="s">
        <v>8</v>
      </c>
      <c r="B51" s="10" t="s">
        <v>507</v>
      </c>
      <c r="C51" s="11">
        <v>41</v>
      </c>
      <c r="D51" s="11" t="s">
        <v>465</v>
      </c>
      <c r="E51" s="11">
        <v>62.7</v>
      </c>
      <c r="F51" s="11">
        <v>63.7</v>
      </c>
      <c r="G51" s="11">
        <v>64.599999999999994</v>
      </c>
      <c r="H51" s="11">
        <v>65.900000000000006</v>
      </c>
      <c r="I51" s="11">
        <v>67.5</v>
      </c>
      <c r="J51" s="11">
        <v>69.2</v>
      </c>
    </row>
    <row r="52" spans="1:28" ht="75" hidden="1" x14ac:dyDescent="0.25">
      <c r="A52" s="131" t="s">
        <v>9</v>
      </c>
      <c r="B52" s="10" t="s">
        <v>508</v>
      </c>
      <c r="C52" s="11">
        <v>50</v>
      </c>
      <c r="D52" s="11" t="s">
        <v>465</v>
      </c>
      <c r="E52" s="11">
        <v>3446</v>
      </c>
      <c r="F52" s="11">
        <v>5514</v>
      </c>
      <c r="G52" s="11">
        <v>8326</v>
      </c>
      <c r="H52" s="11">
        <v>11406</v>
      </c>
      <c r="I52" s="11">
        <v>15626</v>
      </c>
      <c r="J52" s="11">
        <v>19190</v>
      </c>
    </row>
    <row r="53" spans="1:28" ht="56.25" hidden="1" x14ac:dyDescent="0.25">
      <c r="A53" s="131" t="s">
        <v>13</v>
      </c>
      <c r="B53" s="10" t="s">
        <v>509</v>
      </c>
      <c r="C53" s="11">
        <v>47.4</v>
      </c>
      <c r="D53" s="11" t="s">
        <v>465</v>
      </c>
      <c r="E53" s="11">
        <v>18.3</v>
      </c>
      <c r="F53" s="11">
        <v>18.7</v>
      </c>
      <c r="G53" s="11">
        <v>19.3</v>
      </c>
      <c r="H53" s="11">
        <v>19.899999999999999</v>
      </c>
      <c r="I53" s="11">
        <v>20.7</v>
      </c>
      <c r="J53" s="11">
        <v>21.3</v>
      </c>
    </row>
    <row r="54" spans="1:28" ht="18" hidden="1" customHeight="1" x14ac:dyDescent="0.25">
      <c r="A54" s="131" t="s">
        <v>1</v>
      </c>
      <c r="B54" s="10" t="s">
        <v>510</v>
      </c>
      <c r="C54" s="11">
        <v>36</v>
      </c>
      <c r="D54" s="11" t="s">
        <v>465</v>
      </c>
      <c r="E54" s="11" t="s">
        <v>48</v>
      </c>
      <c r="F54" s="11" t="s">
        <v>48</v>
      </c>
      <c r="G54" s="11">
        <v>23.5</v>
      </c>
      <c r="H54" s="11">
        <v>43.7</v>
      </c>
      <c r="I54" s="11">
        <v>63.5</v>
      </c>
      <c r="J54" s="11">
        <v>82.5</v>
      </c>
    </row>
    <row r="55" spans="1:28" ht="19.5" x14ac:dyDescent="0.25">
      <c r="A55" s="152" t="s">
        <v>511</v>
      </c>
      <c r="B55" s="152"/>
      <c r="C55" s="152"/>
      <c r="D55" s="152"/>
      <c r="E55" s="152"/>
      <c r="F55" s="152"/>
      <c r="G55" s="152"/>
      <c r="H55" s="152"/>
      <c r="I55" s="152"/>
      <c r="J55" s="152"/>
    </row>
    <row r="56" spans="1:28" ht="75" x14ac:dyDescent="0.25">
      <c r="A56" s="131" t="s">
        <v>16</v>
      </c>
      <c r="B56" s="10" t="s">
        <v>528</v>
      </c>
      <c r="C56" s="11">
        <v>92.1</v>
      </c>
      <c r="D56" s="132">
        <v>43404</v>
      </c>
      <c r="E56" s="11">
        <v>151.56</v>
      </c>
      <c r="F56" s="11">
        <v>265.91000000000003</v>
      </c>
      <c r="G56" s="11">
        <v>371.46</v>
      </c>
      <c r="H56" s="11">
        <v>458.74</v>
      </c>
      <c r="I56" s="11">
        <v>562.94000000000005</v>
      </c>
      <c r="J56" s="11">
        <v>610.64</v>
      </c>
      <c r="L56" s="133">
        <f t="shared" ref="L56:R56" si="0">SUM(L57:L57)</f>
        <v>1.4</v>
      </c>
      <c r="M56" s="133">
        <f t="shared" si="0"/>
        <v>100</v>
      </c>
      <c r="N56" s="133">
        <f t="shared" si="0"/>
        <v>0</v>
      </c>
      <c r="O56" s="133">
        <f t="shared" si="0"/>
        <v>7.9</v>
      </c>
      <c r="P56" s="133">
        <f t="shared" si="0"/>
        <v>100</v>
      </c>
      <c r="Q56" s="133">
        <f t="shared" si="0"/>
        <v>0</v>
      </c>
      <c r="R56" s="133">
        <f t="shared" si="0"/>
        <v>12.3</v>
      </c>
      <c r="U56" s="11">
        <v>92.1</v>
      </c>
      <c r="V56" s="132"/>
      <c r="W56" s="11">
        <v>151.56</v>
      </c>
      <c r="X56" s="11">
        <v>265.91000000000003</v>
      </c>
      <c r="Y56" s="11">
        <v>371.46</v>
      </c>
      <c r="Z56" s="11">
        <v>458.74</v>
      </c>
      <c r="AA56" s="11">
        <v>562.94000000000005</v>
      </c>
      <c r="AB56" s="11">
        <v>610.64</v>
      </c>
    </row>
    <row r="57" spans="1:28" ht="18.75" x14ac:dyDescent="0.3">
      <c r="A57" s="131"/>
      <c r="B57" s="143" t="s">
        <v>223</v>
      </c>
      <c r="C57" s="134">
        <v>1.4248033967825746</v>
      </c>
      <c r="D57" s="132">
        <v>43404</v>
      </c>
      <c r="E57" s="135">
        <v>2.3446601825881324</v>
      </c>
      <c r="F57" s="136">
        <v>4.1136750405912537</v>
      </c>
      <c r="G57" s="135">
        <v>5.7465523319093927</v>
      </c>
      <c r="H57" s="135">
        <v>7.0967894705758763</v>
      </c>
      <c r="I57" s="136">
        <v>8.7087820215502987</v>
      </c>
      <c r="J57" s="135">
        <v>9.4467095136950192</v>
      </c>
      <c r="L57" s="137">
        <v>1.4</v>
      </c>
      <c r="M57" s="138">
        <f t="shared" ref="M57" si="1">L57*100/L$56</f>
        <v>100</v>
      </c>
      <c r="N57" s="139"/>
      <c r="O57" s="138">
        <v>7.9</v>
      </c>
      <c r="P57" s="138">
        <f t="shared" ref="P57" si="2">O57*100/O$56</f>
        <v>100</v>
      </c>
      <c r="Q57" s="140"/>
      <c r="R57" s="138">
        <v>12.3</v>
      </c>
      <c r="S57" s="138">
        <f t="shared" ref="S57" si="3">R57*100/R$56</f>
        <v>100</v>
      </c>
      <c r="T57" s="141">
        <f t="shared" ref="T57" si="4">(M57+P57+S57)/3</f>
        <v>100</v>
      </c>
      <c r="U57" s="142">
        <f t="shared" ref="U57:AB57" si="5">U$56*$T57/100</f>
        <v>92.1</v>
      </c>
      <c r="V57" s="142">
        <f t="shared" si="5"/>
        <v>0</v>
      </c>
      <c r="W57" s="142">
        <f t="shared" si="5"/>
        <v>151.56</v>
      </c>
      <c r="X57" s="142">
        <f t="shared" si="5"/>
        <v>265.91000000000003</v>
      </c>
      <c r="Y57" s="142">
        <f t="shared" si="5"/>
        <v>371.46</v>
      </c>
      <c r="Z57" s="142">
        <f t="shared" si="5"/>
        <v>458.74</v>
      </c>
      <c r="AA57" s="142">
        <f t="shared" si="5"/>
        <v>562.94000000000005</v>
      </c>
      <c r="AB57" s="142">
        <f t="shared" si="5"/>
        <v>610.64</v>
      </c>
    </row>
    <row r="58" spans="1:28" ht="112.5" x14ac:dyDescent="0.25">
      <c r="A58" s="131" t="s">
        <v>12</v>
      </c>
      <c r="B58" s="10" t="s">
        <v>529</v>
      </c>
      <c r="C58" s="11">
        <v>18</v>
      </c>
      <c r="D58" s="132">
        <v>43404</v>
      </c>
      <c r="E58" s="11">
        <v>30</v>
      </c>
      <c r="F58" s="11">
        <v>60</v>
      </c>
      <c r="G58" s="11">
        <v>100</v>
      </c>
      <c r="H58" s="11">
        <v>100</v>
      </c>
      <c r="I58" s="11">
        <v>100</v>
      </c>
      <c r="J58" s="11">
        <v>100</v>
      </c>
    </row>
    <row r="59" spans="1:28" ht="18.75" x14ac:dyDescent="0.25">
      <c r="A59" s="131"/>
      <c r="B59" s="143" t="s">
        <v>223</v>
      </c>
      <c r="C59" s="11"/>
      <c r="D59" s="11"/>
      <c r="E59" s="11"/>
      <c r="F59" s="11"/>
      <c r="G59" s="144">
        <v>1</v>
      </c>
      <c r="H59" s="144">
        <v>1</v>
      </c>
      <c r="I59" s="144">
        <v>1</v>
      </c>
      <c r="J59" s="144">
        <v>1</v>
      </c>
    </row>
    <row r="60" spans="1:28" ht="19.5" x14ac:dyDescent="0.25">
      <c r="A60" s="152" t="s">
        <v>512</v>
      </c>
      <c r="B60" s="152"/>
      <c r="C60" s="152"/>
      <c r="D60" s="152"/>
      <c r="E60" s="152"/>
      <c r="F60" s="152"/>
      <c r="G60" s="152"/>
      <c r="H60" s="152"/>
      <c r="I60" s="152"/>
      <c r="J60" s="152"/>
    </row>
    <row r="61" spans="1:28" ht="37.5" x14ac:dyDescent="0.25">
      <c r="A61" s="131" t="s">
        <v>16</v>
      </c>
      <c r="B61" s="10" t="s">
        <v>513</v>
      </c>
      <c r="C61" s="11">
        <v>0.5</v>
      </c>
      <c r="D61" s="11" t="s">
        <v>77</v>
      </c>
      <c r="E61" s="11">
        <v>0.57999999999999996</v>
      </c>
      <c r="F61" s="11">
        <v>0.75</v>
      </c>
      <c r="G61" s="11">
        <v>1</v>
      </c>
      <c r="H61" s="11">
        <v>1.25</v>
      </c>
      <c r="I61" s="11">
        <v>1.58</v>
      </c>
      <c r="J61" s="11">
        <v>2</v>
      </c>
    </row>
    <row r="62" spans="1:28" ht="22.5" x14ac:dyDescent="0.25">
      <c r="A62" s="165" t="s">
        <v>514</v>
      </c>
      <c r="B62" s="165"/>
      <c r="C62" s="165"/>
      <c r="D62" s="165"/>
      <c r="E62" s="165"/>
      <c r="F62" s="165"/>
      <c r="G62" s="165"/>
      <c r="H62" s="165"/>
      <c r="I62" s="165"/>
      <c r="J62" s="165"/>
    </row>
    <row r="64" spans="1:28" ht="18.75" x14ac:dyDescent="0.25">
      <c r="A64" s="166" t="s">
        <v>515</v>
      </c>
      <c r="B64" s="166" t="s">
        <v>516</v>
      </c>
      <c r="C64" s="166" t="s">
        <v>517</v>
      </c>
      <c r="D64" s="167" t="s">
        <v>518</v>
      </c>
      <c r="E64" s="169" t="s">
        <v>519</v>
      </c>
      <c r="F64" s="170"/>
    </row>
    <row r="65" spans="1:12" ht="37.5" x14ac:dyDescent="0.25">
      <c r="A65" s="166"/>
      <c r="B65" s="166"/>
      <c r="C65" s="166"/>
      <c r="D65" s="168"/>
      <c r="E65" s="145" t="s">
        <v>520</v>
      </c>
      <c r="F65" s="145" t="s">
        <v>521</v>
      </c>
    </row>
    <row r="66" spans="1:12" ht="18.75" x14ac:dyDescent="0.25">
      <c r="A66" s="146">
        <v>17</v>
      </c>
      <c r="B66" s="147" t="s">
        <v>223</v>
      </c>
      <c r="C66" s="86">
        <v>26</v>
      </c>
      <c r="D66" s="86">
        <v>4973</v>
      </c>
      <c r="E66" s="86">
        <v>3</v>
      </c>
      <c r="F66" s="86">
        <v>3</v>
      </c>
    </row>
    <row r="67" spans="1:12" ht="18.75" x14ac:dyDescent="0.25">
      <c r="A67" s="171" t="s">
        <v>527</v>
      </c>
      <c r="B67" s="171"/>
      <c r="C67" s="148">
        <v>1300</v>
      </c>
      <c r="D67" s="148">
        <v>273729</v>
      </c>
      <c r="E67" s="148">
        <v>249</v>
      </c>
      <c r="F67" s="148">
        <v>258</v>
      </c>
    </row>
    <row r="69" spans="1:12" ht="18.75" x14ac:dyDescent="0.25">
      <c r="A69" s="172" t="s">
        <v>59</v>
      </c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4"/>
    </row>
    <row r="70" spans="1:12" ht="18.75" x14ac:dyDescent="0.25">
      <c r="A70" s="175" t="s">
        <v>0</v>
      </c>
      <c r="B70" s="177" t="s">
        <v>72</v>
      </c>
      <c r="C70" s="179" t="s">
        <v>56</v>
      </c>
      <c r="D70" s="177" t="s">
        <v>55</v>
      </c>
      <c r="E70" s="179" t="s">
        <v>68</v>
      </c>
      <c r="F70" s="181" t="s">
        <v>58</v>
      </c>
      <c r="G70" s="182"/>
      <c r="H70" s="182"/>
      <c r="I70" s="182"/>
      <c r="J70" s="182"/>
      <c r="K70" s="182"/>
      <c r="L70" s="183"/>
    </row>
    <row r="71" spans="1:12" ht="19.5" thickBot="1" x14ac:dyDescent="0.3">
      <c r="A71" s="176"/>
      <c r="B71" s="178"/>
      <c r="C71" s="180"/>
      <c r="D71" s="178"/>
      <c r="E71" s="180"/>
      <c r="F71" s="125" t="s">
        <v>62</v>
      </c>
      <c r="G71" s="125" t="s">
        <v>63</v>
      </c>
      <c r="H71" s="126" t="s">
        <v>64</v>
      </c>
      <c r="I71" s="126" t="s">
        <v>65</v>
      </c>
      <c r="J71" s="126" t="s">
        <v>66</v>
      </c>
      <c r="K71" s="126" t="s">
        <v>67</v>
      </c>
      <c r="L71" s="126" t="s">
        <v>57</v>
      </c>
    </row>
    <row r="72" spans="1:12" ht="93.75" x14ac:dyDescent="0.25">
      <c r="A72" s="190" t="s">
        <v>530</v>
      </c>
      <c r="B72" s="191"/>
      <c r="C72" s="191"/>
      <c r="D72" s="191"/>
      <c r="E72" s="191"/>
      <c r="F72" s="20" t="s">
        <v>78</v>
      </c>
      <c r="G72" s="20" t="s">
        <v>78</v>
      </c>
      <c r="H72" s="20" t="s">
        <v>78</v>
      </c>
      <c r="I72" s="20" t="s">
        <v>78</v>
      </c>
      <c r="J72" s="20" t="s">
        <v>78</v>
      </c>
      <c r="K72" s="20" t="s">
        <v>78</v>
      </c>
      <c r="L72" s="21" t="s">
        <v>78</v>
      </c>
    </row>
    <row r="73" spans="1:12" ht="18.75" x14ac:dyDescent="0.25">
      <c r="A73" s="186" t="s">
        <v>10</v>
      </c>
      <c r="B73" s="184" t="s">
        <v>522</v>
      </c>
      <c r="C73" s="185" t="s">
        <v>523</v>
      </c>
      <c r="D73" s="185" t="s">
        <v>524</v>
      </c>
      <c r="E73" s="124" t="s">
        <v>57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9">
        <v>0</v>
      </c>
    </row>
    <row r="74" spans="1:12" ht="37.5" x14ac:dyDescent="0.25">
      <c r="A74" s="186"/>
      <c r="B74" s="184"/>
      <c r="C74" s="185"/>
      <c r="D74" s="185"/>
      <c r="E74" s="124" t="s">
        <v>69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9">
        <v>0</v>
      </c>
    </row>
    <row r="75" spans="1:12" ht="37.5" x14ac:dyDescent="0.25">
      <c r="A75" s="186"/>
      <c r="B75" s="184"/>
      <c r="C75" s="185"/>
      <c r="D75" s="185"/>
      <c r="E75" s="124" t="s">
        <v>70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9">
        <v>0</v>
      </c>
    </row>
    <row r="76" spans="1:12" ht="56.25" x14ac:dyDescent="0.25">
      <c r="A76" s="186"/>
      <c r="B76" s="184"/>
      <c r="C76" s="185"/>
      <c r="D76" s="185"/>
      <c r="E76" s="124" t="s">
        <v>71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9">
        <v>0</v>
      </c>
    </row>
    <row r="77" spans="1:12" ht="18.75" x14ac:dyDescent="0.25">
      <c r="A77" s="186" t="s">
        <v>11</v>
      </c>
      <c r="B77" s="184" t="s">
        <v>525</v>
      </c>
      <c r="C77" s="185" t="s">
        <v>523</v>
      </c>
      <c r="D77" s="185" t="s">
        <v>524</v>
      </c>
      <c r="E77" s="124" t="s">
        <v>57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9">
        <v>0</v>
      </c>
    </row>
    <row r="78" spans="1:12" ht="37.5" x14ac:dyDescent="0.25">
      <c r="A78" s="186"/>
      <c r="B78" s="184"/>
      <c r="C78" s="185"/>
      <c r="D78" s="185"/>
      <c r="E78" s="124" t="s">
        <v>69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9">
        <v>0</v>
      </c>
    </row>
    <row r="79" spans="1:12" ht="37.5" x14ac:dyDescent="0.25">
      <c r="A79" s="186"/>
      <c r="B79" s="184"/>
      <c r="C79" s="185"/>
      <c r="D79" s="185"/>
      <c r="E79" s="124" t="s">
        <v>70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9">
        <v>0</v>
      </c>
    </row>
    <row r="80" spans="1:12" ht="56.25" x14ac:dyDescent="0.25">
      <c r="A80" s="186"/>
      <c r="B80" s="184"/>
      <c r="C80" s="185"/>
      <c r="D80" s="185"/>
      <c r="E80" s="124" t="s">
        <v>71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9">
        <v>0</v>
      </c>
    </row>
    <row r="81" spans="1:12" ht="19.5" thickBot="1" x14ac:dyDescent="0.3">
      <c r="A81" s="149" t="s">
        <v>74</v>
      </c>
      <c r="B81" s="14" t="s">
        <v>74</v>
      </c>
      <c r="C81" s="13"/>
      <c r="D81" s="13"/>
      <c r="E81" s="13"/>
      <c r="F81" s="23"/>
      <c r="G81" s="23"/>
      <c r="H81" s="23"/>
      <c r="I81" s="23"/>
      <c r="J81" s="23"/>
      <c r="K81" s="23"/>
      <c r="L81" s="24"/>
    </row>
    <row r="82" spans="1:12" ht="93.75" x14ac:dyDescent="0.25">
      <c r="A82" s="190" t="s">
        <v>526</v>
      </c>
      <c r="B82" s="191"/>
      <c r="C82" s="191"/>
      <c r="D82" s="191"/>
      <c r="E82" s="191"/>
      <c r="F82" s="20" t="s">
        <v>78</v>
      </c>
      <c r="G82" s="20" t="s">
        <v>78</v>
      </c>
      <c r="H82" s="20" t="s">
        <v>78</v>
      </c>
      <c r="I82" s="20" t="s">
        <v>78</v>
      </c>
      <c r="J82" s="20" t="s">
        <v>78</v>
      </c>
      <c r="K82" s="20" t="s">
        <v>78</v>
      </c>
      <c r="L82" s="21" t="s">
        <v>78</v>
      </c>
    </row>
    <row r="83" spans="1:12" ht="18.75" x14ac:dyDescent="0.25">
      <c r="A83" s="186" t="s">
        <v>5</v>
      </c>
      <c r="B83" s="184" t="s">
        <v>522</v>
      </c>
      <c r="C83" s="185" t="s">
        <v>523</v>
      </c>
      <c r="D83" s="185" t="s">
        <v>524</v>
      </c>
      <c r="E83" s="124" t="s">
        <v>57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9">
        <v>0</v>
      </c>
    </row>
    <row r="84" spans="1:12" ht="37.5" x14ac:dyDescent="0.25">
      <c r="A84" s="186"/>
      <c r="B84" s="184"/>
      <c r="C84" s="185"/>
      <c r="D84" s="185"/>
      <c r="E84" s="124" t="s">
        <v>69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9">
        <v>0</v>
      </c>
    </row>
    <row r="85" spans="1:12" ht="37.5" x14ac:dyDescent="0.25">
      <c r="A85" s="186"/>
      <c r="B85" s="184"/>
      <c r="C85" s="185"/>
      <c r="D85" s="185"/>
      <c r="E85" s="124" t="s">
        <v>70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9">
        <v>0</v>
      </c>
    </row>
    <row r="86" spans="1:12" ht="56.25" x14ac:dyDescent="0.25">
      <c r="A86" s="186"/>
      <c r="B86" s="184"/>
      <c r="C86" s="185"/>
      <c r="D86" s="185"/>
      <c r="E86" s="124" t="s">
        <v>71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9">
        <v>0</v>
      </c>
    </row>
    <row r="87" spans="1:12" ht="18.75" x14ac:dyDescent="0.25">
      <c r="A87" s="186" t="s">
        <v>6</v>
      </c>
      <c r="B87" s="184" t="s">
        <v>525</v>
      </c>
      <c r="C87" s="185" t="s">
        <v>523</v>
      </c>
      <c r="D87" s="185" t="s">
        <v>524</v>
      </c>
      <c r="E87" s="124" t="s">
        <v>57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9">
        <v>0</v>
      </c>
    </row>
    <row r="88" spans="1:12" ht="37.5" x14ac:dyDescent="0.25">
      <c r="A88" s="186"/>
      <c r="B88" s="184"/>
      <c r="C88" s="185"/>
      <c r="D88" s="185"/>
      <c r="E88" s="124" t="s">
        <v>69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9">
        <v>0</v>
      </c>
    </row>
    <row r="89" spans="1:12" ht="37.5" x14ac:dyDescent="0.25">
      <c r="A89" s="186"/>
      <c r="B89" s="184"/>
      <c r="C89" s="185"/>
      <c r="D89" s="185"/>
      <c r="E89" s="124" t="s">
        <v>70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9">
        <v>0</v>
      </c>
    </row>
    <row r="90" spans="1:12" ht="56.25" x14ac:dyDescent="0.25">
      <c r="A90" s="186"/>
      <c r="B90" s="184"/>
      <c r="C90" s="185"/>
      <c r="D90" s="185"/>
      <c r="E90" s="124" t="s">
        <v>71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9">
        <v>0</v>
      </c>
    </row>
    <row r="91" spans="1:12" ht="19.5" thickBot="1" x14ac:dyDescent="0.3">
      <c r="A91" s="150" t="s">
        <v>74</v>
      </c>
      <c r="B91" s="16" t="s">
        <v>74</v>
      </c>
      <c r="C91" s="16" t="s">
        <v>74</v>
      </c>
      <c r="D91" s="16" t="s">
        <v>74</v>
      </c>
      <c r="E91" s="16" t="s">
        <v>74</v>
      </c>
      <c r="F91" s="16" t="s">
        <v>74</v>
      </c>
      <c r="G91" s="16" t="s">
        <v>74</v>
      </c>
      <c r="H91" s="16" t="s">
        <v>74</v>
      </c>
      <c r="I91" s="16" t="s">
        <v>74</v>
      </c>
      <c r="J91" s="16" t="s">
        <v>74</v>
      </c>
      <c r="K91" s="16" t="s">
        <v>74</v>
      </c>
      <c r="L91" s="26" t="s">
        <v>74</v>
      </c>
    </row>
    <row r="92" spans="1:12" ht="18.75" x14ac:dyDescent="0.25">
      <c r="A92" s="187" t="s">
        <v>73</v>
      </c>
      <c r="B92" s="187"/>
      <c r="C92" s="187"/>
      <c r="D92" s="187"/>
      <c r="E92" s="187"/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</row>
    <row r="93" spans="1:12" ht="18.75" x14ac:dyDescent="0.25">
      <c r="A93" s="188" t="s">
        <v>69</v>
      </c>
      <c r="B93" s="188"/>
      <c r="C93" s="188"/>
      <c r="D93" s="188"/>
      <c r="E93" s="188"/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</row>
    <row r="94" spans="1:12" ht="18.75" x14ac:dyDescent="0.25">
      <c r="A94" s="188" t="s">
        <v>70</v>
      </c>
      <c r="B94" s="188"/>
      <c r="C94" s="188"/>
      <c r="D94" s="188"/>
      <c r="E94" s="188"/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</row>
    <row r="95" spans="1:12" ht="18.75" x14ac:dyDescent="0.25">
      <c r="A95" s="188" t="s">
        <v>71</v>
      </c>
      <c r="B95" s="188"/>
      <c r="C95" s="188"/>
      <c r="D95" s="188"/>
      <c r="E95" s="188"/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</row>
  </sheetData>
  <mergeCells count="50">
    <mergeCell ref="A92:E92"/>
    <mergeCell ref="A93:E93"/>
    <mergeCell ref="A94:E94"/>
    <mergeCell ref="A95:E95"/>
    <mergeCell ref="A8:L8"/>
    <mergeCell ref="A82:E82"/>
    <mergeCell ref="A83:A86"/>
    <mergeCell ref="B83:B86"/>
    <mergeCell ref="C83:C86"/>
    <mergeCell ref="D83:D86"/>
    <mergeCell ref="A87:A90"/>
    <mergeCell ref="B87:B90"/>
    <mergeCell ref="C87:C90"/>
    <mergeCell ref="D87:D90"/>
    <mergeCell ref="A72:E72"/>
    <mergeCell ref="A73:A76"/>
    <mergeCell ref="B73:B76"/>
    <mergeCell ref="C73:C76"/>
    <mergeCell ref="D73:D76"/>
    <mergeCell ref="A77:A80"/>
    <mergeCell ref="B77:B80"/>
    <mergeCell ref="C77:C80"/>
    <mergeCell ref="D77:D80"/>
    <mergeCell ref="A67:B67"/>
    <mergeCell ref="A69:L69"/>
    <mergeCell ref="A70:A71"/>
    <mergeCell ref="B70:B71"/>
    <mergeCell ref="C70:C71"/>
    <mergeCell ref="D70:D71"/>
    <mergeCell ref="E70:E71"/>
    <mergeCell ref="F70:L70"/>
    <mergeCell ref="A60:J60"/>
    <mergeCell ref="A62:J62"/>
    <mergeCell ref="A64:A65"/>
    <mergeCell ref="B64:B65"/>
    <mergeCell ref="C64:C65"/>
    <mergeCell ref="D64:D65"/>
    <mergeCell ref="E64:F64"/>
    <mergeCell ref="A55:J55"/>
    <mergeCell ref="A9:L9"/>
    <mergeCell ref="A11:J11"/>
    <mergeCell ref="A12:A13"/>
    <mergeCell ref="B12:B13"/>
    <mergeCell ref="C12:D12"/>
    <mergeCell ref="E12:J12"/>
    <mergeCell ref="A14:J14"/>
    <mergeCell ref="A18:J18"/>
    <mergeCell ref="A28:J28"/>
    <mergeCell ref="A36:J36"/>
    <mergeCell ref="A47:J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T78"/>
  <sheetViews>
    <sheetView tabSelected="1" view="pageBreakPreview" topLeftCell="A40" zoomScale="55" zoomScaleNormal="60" zoomScaleSheetLayoutView="55" workbookViewId="0">
      <selection activeCell="J36" sqref="J36"/>
    </sheetView>
  </sheetViews>
  <sheetFormatPr defaultRowHeight="18.75" x14ac:dyDescent="0.3"/>
  <cols>
    <col min="1" max="1" width="9.7109375" style="44" customWidth="1"/>
    <col min="2" max="2" width="55.42578125" style="44" customWidth="1"/>
    <col min="3" max="3" width="0" style="44" hidden="1" customWidth="1"/>
    <col min="4" max="4" width="20.85546875" style="44" customWidth="1"/>
    <col min="5" max="5" width="21.140625" style="44" customWidth="1"/>
    <col min="6" max="6" width="19.42578125" style="44" customWidth="1"/>
    <col min="7" max="7" width="20.28515625" style="44" customWidth="1"/>
    <col min="8" max="11" width="18.42578125" style="44" customWidth="1"/>
    <col min="12" max="12" width="19.42578125" style="44" customWidth="1"/>
    <col min="13" max="13" width="21.28515625" style="44" customWidth="1"/>
    <col min="14" max="16384" width="9.140625" style="44"/>
  </cols>
  <sheetData>
    <row r="4" spans="1:12" s="104" customFormat="1" x14ac:dyDescent="0.3"/>
    <row r="5" spans="1:12" s="104" customFormat="1" x14ac:dyDescent="0.3"/>
    <row r="6" spans="1:12" s="104" customFormat="1" x14ac:dyDescent="0.3"/>
    <row r="7" spans="1:12" s="104" customFormat="1" x14ac:dyDescent="0.3"/>
    <row r="8" spans="1:12" s="104" customFormat="1" ht="46.5" customHeight="1" x14ac:dyDescent="0.3">
      <c r="A8" s="153" t="s">
        <v>219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</row>
    <row r="9" spans="1:12" s="104" customFormat="1" ht="30" customHeight="1" x14ac:dyDescent="0.3">
      <c r="A9" s="153" t="s">
        <v>223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</row>
    <row r="10" spans="1:12" s="104" customFormat="1" ht="37.5" customHeight="1" x14ac:dyDescent="0.3">
      <c r="A10" s="199" t="s">
        <v>225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2" s="104" customFormat="1" x14ac:dyDescent="0.3">
      <c r="A11" s="195" t="s">
        <v>0</v>
      </c>
      <c r="B11" s="158" t="s">
        <v>14</v>
      </c>
      <c r="C11" s="101"/>
      <c r="D11" s="159" t="s">
        <v>15</v>
      </c>
      <c r="E11" s="160"/>
      <c r="F11" s="159" t="s">
        <v>47</v>
      </c>
      <c r="G11" s="161"/>
      <c r="H11" s="161"/>
      <c r="I11" s="161"/>
      <c r="J11" s="161"/>
      <c r="K11" s="160"/>
    </row>
    <row r="12" spans="1:12" s="104" customFormat="1" x14ac:dyDescent="0.3">
      <c r="A12" s="195"/>
      <c r="B12" s="158"/>
      <c r="C12" s="101"/>
      <c r="D12" s="101" t="s">
        <v>60</v>
      </c>
      <c r="E12" s="102" t="s">
        <v>61</v>
      </c>
      <c r="F12" s="102" t="s">
        <v>62</v>
      </c>
      <c r="G12" s="102" t="s">
        <v>63</v>
      </c>
      <c r="H12" s="101" t="s">
        <v>64</v>
      </c>
      <c r="I12" s="101" t="s">
        <v>65</v>
      </c>
      <c r="J12" s="101" t="s">
        <v>66</v>
      </c>
      <c r="K12" s="101" t="s">
        <v>67</v>
      </c>
    </row>
    <row r="13" spans="1:12" s="104" customFormat="1" ht="19.5" customHeight="1" x14ac:dyDescent="0.3">
      <c r="A13" s="162" t="s">
        <v>193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4"/>
    </row>
    <row r="14" spans="1:12" s="104" customFormat="1" x14ac:dyDescent="0.3">
      <c r="A14" s="1" t="s">
        <v>16</v>
      </c>
      <c r="B14" s="2" t="s">
        <v>194</v>
      </c>
      <c r="C14" s="9"/>
      <c r="D14" s="11">
        <v>1.597</v>
      </c>
      <c r="E14" s="12" t="s">
        <v>77</v>
      </c>
      <c r="F14" s="11">
        <v>1.85</v>
      </c>
      <c r="G14" s="11">
        <v>1.89</v>
      </c>
      <c r="H14" s="11">
        <v>1.9059999999999999</v>
      </c>
      <c r="I14" s="11">
        <v>1.9219999999999999</v>
      </c>
      <c r="J14" s="11">
        <v>1.9379999999999999</v>
      </c>
      <c r="K14" s="11">
        <v>1.954</v>
      </c>
    </row>
    <row r="15" spans="1:12" s="104" customFormat="1" ht="75" x14ac:dyDescent="0.3">
      <c r="A15" s="1" t="s">
        <v>12</v>
      </c>
      <c r="B15" s="2" t="s">
        <v>195</v>
      </c>
      <c r="C15" s="9"/>
      <c r="D15" s="11">
        <v>96.08</v>
      </c>
      <c r="E15" s="12" t="s">
        <v>77</v>
      </c>
      <c r="F15" s="11">
        <v>99.1</v>
      </c>
      <c r="G15" s="11">
        <v>101.1</v>
      </c>
      <c r="H15" s="11">
        <v>102.5</v>
      </c>
      <c r="I15" s="11">
        <v>104.6</v>
      </c>
      <c r="J15" s="11">
        <v>106</v>
      </c>
      <c r="K15" s="11">
        <v>108</v>
      </c>
    </row>
    <row r="16" spans="1:12" s="104" customFormat="1" ht="75" x14ac:dyDescent="0.3">
      <c r="A16" s="1" t="s">
        <v>7</v>
      </c>
      <c r="B16" s="2" t="s">
        <v>196</v>
      </c>
      <c r="C16" s="9"/>
      <c r="D16" s="11">
        <v>77.38</v>
      </c>
      <c r="E16" s="12" t="s">
        <v>77</v>
      </c>
      <c r="F16" s="11">
        <v>83.1</v>
      </c>
      <c r="G16" s="11">
        <v>87.2</v>
      </c>
      <c r="H16" s="11">
        <v>91</v>
      </c>
      <c r="I16" s="11">
        <v>95.4</v>
      </c>
      <c r="J16" s="11">
        <v>99.3</v>
      </c>
      <c r="K16" s="11">
        <v>103.9</v>
      </c>
    </row>
    <row r="17" spans="1:11" s="104" customFormat="1" ht="47.25" customHeight="1" x14ac:dyDescent="0.3">
      <c r="A17" s="105"/>
      <c r="B17" s="196" t="s">
        <v>399</v>
      </c>
      <c r="C17" s="197"/>
      <c r="D17" s="197"/>
      <c r="E17" s="197"/>
      <c r="F17" s="197"/>
      <c r="G17" s="197"/>
      <c r="H17" s="197"/>
      <c r="I17" s="197"/>
      <c r="J17" s="197"/>
      <c r="K17" s="198"/>
    </row>
    <row r="18" spans="1:11" s="107" customFormat="1" x14ac:dyDescent="0.3">
      <c r="A18" s="82"/>
      <c r="B18" s="103" t="s">
        <v>224</v>
      </c>
      <c r="C18" s="40"/>
      <c r="D18" s="106">
        <v>20021</v>
      </c>
      <c r="E18" s="67">
        <v>43525</v>
      </c>
      <c r="F18" s="106">
        <v>22980</v>
      </c>
      <c r="G18" s="106">
        <v>22880</v>
      </c>
      <c r="H18" s="106">
        <v>22480</v>
      </c>
      <c r="I18" s="106">
        <v>22090</v>
      </c>
      <c r="J18" s="106">
        <v>21680</v>
      </c>
      <c r="K18" s="106">
        <v>21300</v>
      </c>
    </row>
    <row r="19" spans="1:11" s="104" customFormat="1" x14ac:dyDescent="0.3">
      <c r="A19" s="39"/>
      <c r="B19" s="112" t="s">
        <v>435</v>
      </c>
      <c r="C19" s="113"/>
      <c r="D19" s="114">
        <v>377</v>
      </c>
      <c r="E19" s="74">
        <v>43525</v>
      </c>
      <c r="F19" s="114">
        <v>354</v>
      </c>
      <c r="G19" s="114">
        <v>353</v>
      </c>
      <c r="H19" s="114">
        <v>346</v>
      </c>
      <c r="I19" s="114">
        <v>340</v>
      </c>
      <c r="J19" s="114">
        <v>334</v>
      </c>
      <c r="K19" s="114">
        <v>328</v>
      </c>
    </row>
    <row r="20" spans="1:11" s="104" customFormat="1" ht="32.25" customHeight="1" x14ac:dyDescent="0.3">
      <c r="A20" s="162" t="s">
        <v>197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</row>
    <row r="21" spans="1:11" s="104" customFormat="1" ht="51" customHeight="1" x14ac:dyDescent="0.3">
      <c r="A21" s="1" t="s">
        <v>16</v>
      </c>
      <c r="B21" s="2" t="s">
        <v>198</v>
      </c>
      <c r="C21" s="9"/>
      <c r="D21" s="11">
        <v>61.6</v>
      </c>
      <c r="E21" s="12" t="s">
        <v>77</v>
      </c>
      <c r="F21" s="11">
        <v>63.5</v>
      </c>
      <c r="G21" s="11">
        <v>63.9</v>
      </c>
      <c r="H21" s="11">
        <v>64.3</v>
      </c>
      <c r="I21" s="11">
        <v>64.7</v>
      </c>
      <c r="J21" s="11">
        <v>65.099999999999994</v>
      </c>
      <c r="K21" s="11">
        <v>65.5</v>
      </c>
    </row>
    <row r="22" spans="1:11" s="104" customFormat="1" ht="105" customHeight="1" x14ac:dyDescent="0.3">
      <c r="A22" s="1" t="s">
        <v>12</v>
      </c>
      <c r="B22" s="2" t="s">
        <v>50</v>
      </c>
      <c r="C22" s="9"/>
      <c r="D22" s="11">
        <v>312</v>
      </c>
      <c r="E22" s="12" t="s">
        <v>85</v>
      </c>
      <c r="F22" s="11">
        <v>0</v>
      </c>
      <c r="G22" s="11">
        <v>433</v>
      </c>
      <c r="H22" s="11">
        <v>433</v>
      </c>
      <c r="I22" s="11">
        <v>541</v>
      </c>
      <c r="J22" s="11">
        <v>541</v>
      </c>
      <c r="K22" s="11">
        <v>541</v>
      </c>
    </row>
    <row r="23" spans="1:11" s="104" customFormat="1" ht="187.5" x14ac:dyDescent="0.3">
      <c r="A23" s="1" t="s">
        <v>7</v>
      </c>
      <c r="B23" s="2" t="s">
        <v>199</v>
      </c>
      <c r="C23" s="9"/>
      <c r="D23" s="11">
        <v>10120</v>
      </c>
      <c r="E23" s="12" t="s">
        <v>77</v>
      </c>
      <c r="F23" s="11">
        <v>10294</v>
      </c>
      <c r="G23" s="11">
        <v>10673</v>
      </c>
      <c r="H23" s="11">
        <v>11385</v>
      </c>
      <c r="I23" s="11">
        <v>11445</v>
      </c>
      <c r="J23" s="11">
        <v>11450</v>
      </c>
      <c r="K23" s="11">
        <v>11450</v>
      </c>
    </row>
    <row r="24" spans="1:11" s="104" customFormat="1" ht="168.75" x14ac:dyDescent="0.3">
      <c r="A24" s="1" t="s">
        <v>8</v>
      </c>
      <c r="B24" s="2" t="s">
        <v>200</v>
      </c>
      <c r="C24" s="9"/>
      <c r="D24" s="11">
        <v>182</v>
      </c>
      <c r="E24" s="12" t="s">
        <v>77</v>
      </c>
      <c r="F24" s="11">
        <v>145</v>
      </c>
      <c r="G24" s="11">
        <v>95</v>
      </c>
      <c r="H24" s="11">
        <v>105</v>
      </c>
      <c r="I24" s="11">
        <v>105</v>
      </c>
      <c r="J24" s="11">
        <v>105</v>
      </c>
      <c r="K24" s="11">
        <v>105</v>
      </c>
    </row>
    <row r="25" spans="1:11" s="104" customFormat="1" ht="48.75" customHeight="1" x14ac:dyDescent="0.3">
      <c r="A25" s="1" t="s">
        <v>9</v>
      </c>
      <c r="B25" s="2" t="s">
        <v>52</v>
      </c>
      <c r="C25" s="9"/>
      <c r="D25" s="11">
        <v>94.7</v>
      </c>
      <c r="E25" s="12" t="s">
        <v>85</v>
      </c>
      <c r="F25" s="11">
        <v>95</v>
      </c>
      <c r="G25" s="11">
        <v>97</v>
      </c>
      <c r="H25" s="11">
        <v>100</v>
      </c>
      <c r="I25" s="11">
        <v>100</v>
      </c>
      <c r="J25" s="11">
        <v>100</v>
      </c>
      <c r="K25" s="11">
        <v>100</v>
      </c>
    </row>
    <row r="26" spans="1:11" s="104" customFormat="1" ht="33" customHeight="1" x14ac:dyDescent="0.3">
      <c r="A26" s="162" t="s">
        <v>201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4"/>
    </row>
    <row r="27" spans="1:11" s="104" customFormat="1" ht="75" x14ac:dyDescent="0.3">
      <c r="A27" s="1" t="s">
        <v>16</v>
      </c>
      <c r="B27" s="2" t="s">
        <v>202</v>
      </c>
      <c r="C27" s="9"/>
      <c r="D27" s="11">
        <v>0</v>
      </c>
      <c r="E27" s="12" t="s">
        <v>77</v>
      </c>
      <c r="F27" s="11" t="s">
        <v>203</v>
      </c>
      <c r="G27" s="11" t="s">
        <v>204</v>
      </c>
      <c r="H27" s="11" t="s">
        <v>205</v>
      </c>
      <c r="I27" s="11" t="s">
        <v>206</v>
      </c>
      <c r="J27" s="11" t="s">
        <v>206</v>
      </c>
      <c r="K27" s="11" t="s">
        <v>206</v>
      </c>
    </row>
    <row r="28" spans="1:11" s="104" customFormat="1" ht="56.25" x14ac:dyDescent="0.3">
      <c r="A28" s="1" t="s">
        <v>12</v>
      </c>
      <c r="B28" s="2" t="s">
        <v>53</v>
      </c>
      <c r="C28" s="9"/>
      <c r="D28" s="11">
        <v>8.4499999999999993</v>
      </c>
      <c r="E28" s="12" t="s">
        <v>77</v>
      </c>
      <c r="F28" s="11">
        <v>15.1</v>
      </c>
      <c r="G28" s="11">
        <v>20.100000000000001</v>
      </c>
      <c r="H28" s="11">
        <v>26.1</v>
      </c>
      <c r="I28" s="11">
        <v>55.7</v>
      </c>
      <c r="J28" s="11">
        <v>65.3</v>
      </c>
      <c r="K28" s="11">
        <v>70</v>
      </c>
    </row>
    <row r="29" spans="1:11" s="104" customFormat="1" ht="75" x14ac:dyDescent="0.3">
      <c r="A29" s="1" t="s">
        <v>7</v>
      </c>
      <c r="B29" s="2" t="s">
        <v>207</v>
      </c>
      <c r="C29" s="9"/>
      <c r="D29" s="11">
        <v>43.98</v>
      </c>
      <c r="E29" s="12" t="s">
        <v>77</v>
      </c>
      <c r="F29" s="11">
        <v>51</v>
      </c>
      <c r="G29" s="11">
        <v>54.9</v>
      </c>
      <c r="H29" s="11">
        <v>59.2</v>
      </c>
      <c r="I29" s="11">
        <v>68.900000000000006</v>
      </c>
      <c r="J29" s="11">
        <v>80</v>
      </c>
      <c r="K29" s="11">
        <v>90</v>
      </c>
    </row>
    <row r="30" spans="1:11" s="104" customFormat="1" ht="75" x14ac:dyDescent="0.3">
      <c r="A30" s="1" t="s">
        <v>8</v>
      </c>
      <c r="B30" s="2" t="s">
        <v>54</v>
      </c>
      <c r="C30" s="9"/>
      <c r="D30" s="11">
        <v>0</v>
      </c>
      <c r="E30" s="12" t="s">
        <v>77</v>
      </c>
      <c r="F30" s="11">
        <v>706</v>
      </c>
      <c r="G30" s="11">
        <v>1412</v>
      </c>
      <c r="H30" s="11">
        <v>2118</v>
      </c>
      <c r="I30" s="11">
        <v>2824</v>
      </c>
      <c r="J30" s="11">
        <v>3530</v>
      </c>
      <c r="K30" s="11">
        <v>4236</v>
      </c>
    </row>
    <row r="31" spans="1:11" s="104" customFormat="1" ht="19.5" customHeight="1" x14ac:dyDescent="0.3">
      <c r="A31" s="162" t="s">
        <v>208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4"/>
    </row>
    <row r="32" spans="1:11" s="104" customFormat="1" ht="56.25" x14ac:dyDescent="0.3">
      <c r="A32" s="1" t="s">
        <v>16</v>
      </c>
      <c r="B32" s="2" t="s">
        <v>209</v>
      </c>
      <c r="C32" s="9"/>
      <c r="D32" s="11">
        <v>8.5</v>
      </c>
      <c r="E32" s="12" t="s">
        <v>212</v>
      </c>
      <c r="F32" s="11">
        <v>8.1999999999999993</v>
      </c>
      <c r="G32" s="11">
        <v>8.1</v>
      </c>
      <c r="H32" s="11">
        <v>8</v>
      </c>
      <c r="I32" s="11">
        <v>7.9</v>
      </c>
      <c r="J32" s="11">
        <v>7.8</v>
      </c>
      <c r="K32" s="11">
        <v>7.7</v>
      </c>
    </row>
    <row r="33" spans="1:20" s="104" customFormat="1" ht="37.5" x14ac:dyDescent="0.3">
      <c r="A33" s="1" t="s">
        <v>12</v>
      </c>
      <c r="B33" s="2" t="s">
        <v>210</v>
      </c>
      <c r="C33" s="9"/>
      <c r="D33" s="11">
        <v>842.5</v>
      </c>
      <c r="E33" s="12" t="s">
        <v>77</v>
      </c>
      <c r="F33" s="11">
        <v>781</v>
      </c>
      <c r="G33" s="11">
        <v>742.1</v>
      </c>
      <c r="H33" s="11">
        <v>703.1</v>
      </c>
      <c r="I33" s="11">
        <v>669.9</v>
      </c>
      <c r="J33" s="11">
        <v>641.29999999999995</v>
      </c>
      <c r="K33" s="11">
        <v>608.4</v>
      </c>
    </row>
    <row r="34" spans="1:20" s="104" customFormat="1" ht="37.5" x14ac:dyDescent="0.3">
      <c r="A34" s="1" t="s">
        <v>7</v>
      </c>
      <c r="B34" s="2" t="s">
        <v>211</v>
      </c>
      <c r="C34" s="9"/>
      <c r="D34" s="11">
        <v>278.7</v>
      </c>
      <c r="E34" s="12" t="s">
        <v>77</v>
      </c>
      <c r="F34" s="11">
        <v>272.8</v>
      </c>
      <c r="G34" s="11">
        <v>268.89999999999998</v>
      </c>
      <c r="H34" s="11">
        <v>264.89999999999998</v>
      </c>
      <c r="I34" s="11">
        <v>260.89999999999998</v>
      </c>
      <c r="J34" s="11">
        <v>255.5</v>
      </c>
      <c r="K34" s="11">
        <v>250.2</v>
      </c>
    </row>
    <row r="35" spans="1:20" ht="53.25" customHeight="1" x14ac:dyDescent="0.3">
      <c r="A35" s="162" t="s">
        <v>213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4"/>
    </row>
    <row r="36" spans="1:20" s="81" customFormat="1" ht="56.25" x14ac:dyDescent="0.3">
      <c r="A36" s="65" t="s">
        <v>298</v>
      </c>
      <c r="B36" s="66" t="s">
        <v>214</v>
      </c>
      <c r="C36" s="9"/>
      <c r="D36" s="80">
        <v>67.66</v>
      </c>
      <c r="E36" s="80" t="s">
        <v>77</v>
      </c>
      <c r="F36" s="80">
        <v>74.900000000000006</v>
      </c>
      <c r="G36" s="80">
        <v>78.8</v>
      </c>
      <c r="H36" s="80">
        <v>80.5</v>
      </c>
      <c r="I36" s="80">
        <v>81</v>
      </c>
      <c r="J36" s="80">
        <v>83.9</v>
      </c>
      <c r="K36" s="80">
        <v>86</v>
      </c>
    </row>
    <row r="37" spans="1:20" x14ac:dyDescent="0.3">
      <c r="A37" s="1" t="s">
        <v>299</v>
      </c>
      <c r="B37" s="109" t="s">
        <v>223</v>
      </c>
      <c r="C37" s="62"/>
      <c r="D37" s="110">
        <v>73.074331911071184</v>
      </c>
      <c r="E37" s="111" t="s">
        <v>77</v>
      </c>
      <c r="F37" s="110">
        <v>74.900000000000006</v>
      </c>
      <c r="G37" s="110">
        <v>78.8</v>
      </c>
      <c r="H37" s="110">
        <v>80.5</v>
      </c>
      <c r="I37" s="110">
        <v>81</v>
      </c>
      <c r="J37" s="110">
        <v>83.9</v>
      </c>
      <c r="K37" s="110">
        <v>86</v>
      </c>
    </row>
    <row r="38" spans="1:20" s="81" customFormat="1" ht="75" x14ac:dyDescent="0.3">
      <c r="A38" s="65" t="s">
        <v>300</v>
      </c>
      <c r="B38" s="66" t="s">
        <v>215</v>
      </c>
      <c r="C38" s="9"/>
      <c r="D38" s="9">
        <v>23.59</v>
      </c>
      <c r="E38" s="67" t="s">
        <v>77</v>
      </c>
      <c r="F38" s="9">
        <v>25.7</v>
      </c>
      <c r="G38" s="9">
        <v>31.7</v>
      </c>
      <c r="H38" s="9">
        <v>34.4</v>
      </c>
      <c r="I38" s="80">
        <v>42</v>
      </c>
      <c r="J38" s="80">
        <v>48</v>
      </c>
      <c r="K38" s="80">
        <v>56</v>
      </c>
    </row>
    <row r="39" spans="1:20" x14ac:dyDescent="0.3">
      <c r="A39" s="1" t="s">
        <v>301</v>
      </c>
      <c r="B39" s="79" t="s">
        <v>223</v>
      </c>
      <c r="C39" s="9"/>
      <c r="D39" s="78">
        <v>18.971146210182653</v>
      </c>
      <c r="E39" s="12" t="s">
        <v>77</v>
      </c>
      <c r="F39" s="78">
        <v>25.7</v>
      </c>
      <c r="G39" s="78">
        <v>31.7</v>
      </c>
      <c r="H39" s="78">
        <v>34.4</v>
      </c>
      <c r="I39" s="78">
        <v>42</v>
      </c>
      <c r="J39" s="78">
        <v>48</v>
      </c>
      <c r="K39" s="78">
        <v>56</v>
      </c>
    </row>
    <row r="40" spans="1:20" s="81" customFormat="1" ht="75" x14ac:dyDescent="0.3">
      <c r="A40" s="65" t="s">
        <v>302</v>
      </c>
      <c r="B40" s="66" t="s">
        <v>216</v>
      </c>
      <c r="C40" s="9"/>
      <c r="D40" s="9">
        <v>4.7699999999999996</v>
      </c>
      <c r="E40" s="67" t="s">
        <v>77</v>
      </c>
      <c r="F40" s="9">
        <v>4.5999999999999996</v>
      </c>
      <c r="G40" s="9">
        <v>6.6</v>
      </c>
      <c r="H40" s="9">
        <v>8.8000000000000007</v>
      </c>
      <c r="I40" s="9">
        <v>11.8</v>
      </c>
      <c r="J40" s="9">
        <v>14.3</v>
      </c>
      <c r="K40" s="80">
        <v>18</v>
      </c>
      <c r="L40" s="44"/>
      <c r="M40" s="44"/>
      <c r="N40" s="44"/>
      <c r="O40" s="44"/>
      <c r="P40" s="44"/>
      <c r="Q40" s="44"/>
      <c r="R40" s="44"/>
      <c r="S40" s="44"/>
    </row>
    <row r="41" spans="1:20" x14ac:dyDescent="0.3">
      <c r="A41" s="1" t="s">
        <v>303</v>
      </c>
      <c r="B41" s="79" t="s">
        <v>223</v>
      </c>
      <c r="C41" s="9"/>
      <c r="D41" s="78">
        <v>1.2814070351758795</v>
      </c>
      <c r="E41" s="12" t="s">
        <v>77</v>
      </c>
      <c r="F41" s="78">
        <v>4</v>
      </c>
      <c r="G41" s="78">
        <v>6.6</v>
      </c>
      <c r="H41" s="78">
        <v>8.8000000000000007</v>
      </c>
      <c r="I41" s="78">
        <v>11.8</v>
      </c>
      <c r="J41" s="78">
        <v>14.3</v>
      </c>
      <c r="K41" s="78">
        <v>18</v>
      </c>
    </row>
    <row r="42" spans="1:20" s="81" customFormat="1" ht="75" x14ac:dyDescent="0.3">
      <c r="A42" s="65" t="s">
        <v>304</v>
      </c>
      <c r="B42" s="66" t="s">
        <v>217</v>
      </c>
      <c r="C42" s="9"/>
      <c r="D42" s="9">
        <v>34.799999999999997</v>
      </c>
      <c r="E42" s="67" t="s">
        <v>77</v>
      </c>
      <c r="F42" s="80">
        <v>52</v>
      </c>
      <c r="G42" s="80">
        <v>55.6</v>
      </c>
      <c r="H42" s="80">
        <v>56.1</v>
      </c>
      <c r="I42" s="80">
        <v>57.6</v>
      </c>
      <c r="J42" s="80">
        <v>59.1</v>
      </c>
      <c r="K42" s="80">
        <v>60.6</v>
      </c>
      <c r="M42" s="44"/>
      <c r="N42" s="44"/>
      <c r="O42" s="44"/>
      <c r="P42" s="44"/>
      <c r="Q42" s="44"/>
      <c r="R42" s="44"/>
      <c r="S42" s="44"/>
      <c r="T42" s="44"/>
    </row>
    <row r="43" spans="1:20" x14ac:dyDescent="0.3">
      <c r="A43" s="1" t="s">
        <v>231</v>
      </c>
      <c r="B43" s="79" t="s">
        <v>223</v>
      </c>
      <c r="C43" s="9"/>
      <c r="D43" s="78">
        <v>46.608924549078807</v>
      </c>
      <c r="E43" s="12" t="s">
        <v>77</v>
      </c>
      <c r="F43" s="78">
        <v>46.608924549078807</v>
      </c>
      <c r="G43" s="78">
        <v>48</v>
      </c>
      <c r="H43" s="78">
        <v>50</v>
      </c>
      <c r="I43" s="78">
        <v>52</v>
      </c>
      <c r="J43" s="78">
        <v>54</v>
      </c>
      <c r="K43" s="78">
        <v>55.6</v>
      </c>
    </row>
    <row r="44" spans="1:20" ht="75" x14ac:dyDescent="0.3">
      <c r="A44" s="1" t="s">
        <v>436</v>
      </c>
      <c r="B44" s="2" t="s">
        <v>218</v>
      </c>
      <c r="C44" s="9"/>
      <c r="D44" s="11">
        <v>4.2</v>
      </c>
      <c r="E44" s="12" t="s">
        <v>77</v>
      </c>
      <c r="F44" s="27">
        <v>44</v>
      </c>
      <c r="G44" s="11">
        <v>59.2</v>
      </c>
      <c r="H44" s="11">
        <v>69.400000000000006</v>
      </c>
      <c r="I44" s="11">
        <v>79.599999999999994</v>
      </c>
      <c r="J44" s="11">
        <v>89.8</v>
      </c>
      <c r="K44" s="11">
        <v>100</v>
      </c>
    </row>
    <row r="46" spans="1:20" x14ac:dyDescent="0.3">
      <c r="A46" s="194" t="s">
        <v>59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</row>
    <row r="47" spans="1:20" ht="18.75" customHeight="1" x14ac:dyDescent="0.3">
      <c r="A47" s="195" t="s">
        <v>0</v>
      </c>
      <c r="B47" s="158" t="s">
        <v>72</v>
      </c>
      <c r="C47" s="37"/>
      <c r="D47" s="195" t="s">
        <v>56</v>
      </c>
      <c r="E47" s="158" t="s">
        <v>55</v>
      </c>
      <c r="F47" s="195" t="s">
        <v>68</v>
      </c>
      <c r="G47" s="195" t="s">
        <v>58</v>
      </c>
      <c r="H47" s="195"/>
      <c r="I47" s="195"/>
      <c r="J47" s="195"/>
      <c r="K47" s="195"/>
      <c r="L47" s="195"/>
      <c r="M47" s="195"/>
    </row>
    <row r="48" spans="1:20" ht="19.5" thickBot="1" x14ac:dyDescent="0.35">
      <c r="A48" s="179"/>
      <c r="B48" s="177"/>
      <c r="C48" s="36"/>
      <c r="D48" s="179"/>
      <c r="E48" s="177"/>
      <c r="F48" s="179"/>
      <c r="G48" s="35" t="s">
        <v>62</v>
      </c>
      <c r="H48" s="35" t="s">
        <v>63</v>
      </c>
      <c r="I48" s="36" t="s">
        <v>64</v>
      </c>
      <c r="J48" s="36" t="s">
        <v>65</v>
      </c>
      <c r="K48" s="36" t="s">
        <v>66</v>
      </c>
      <c r="L48" s="36" t="s">
        <v>67</v>
      </c>
      <c r="M48" s="36" t="s">
        <v>57</v>
      </c>
    </row>
    <row r="49" spans="1:13" ht="112.5" x14ac:dyDescent="0.3">
      <c r="A49" s="190" t="s">
        <v>318</v>
      </c>
      <c r="B49" s="191"/>
      <c r="C49" s="191"/>
      <c r="D49" s="191"/>
      <c r="E49" s="191"/>
      <c r="F49" s="191"/>
      <c r="G49" s="20" t="s">
        <v>78</v>
      </c>
      <c r="H49" s="20" t="s">
        <v>78</v>
      </c>
      <c r="I49" s="20" t="s">
        <v>78</v>
      </c>
      <c r="J49" s="20" t="s">
        <v>78</v>
      </c>
      <c r="K49" s="20" t="s">
        <v>78</v>
      </c>
      <c r="L49" s="20" t="s">
        <v>78</v>
      </c>
      <c r="M49" s="21" t="s">
        <v>78</v>
      </c>
    </row>
    <row r="50" spans="1:13" x14ac:dyDescent="0.3">
      <c r="A50" s="193" t="s">
        <v>10</v>
      </c>
      <c r="B50" s="184" t="s">
        <v>307</v>
      </c>
      <c r="C50" s="33"/>
      <c r="D50" s="185" t="s">
        <v>308</v>
      </c>
      <c r="E50" s="192" t="s">
        <v>309</v>
      </c>
      <c r="F50" s="34" t="s">
        <v>57</v>
      </c>
      <c r="G50" s="18">
        <v>2</v>
      </c>
      <c r="H50" s="18">
        <f>H51+H52+H53</f>
        <v>46</v>
      </c>
      <c r="I50" s="18">
        <v>0</v>
      </c>
      <c r="J50" s="18">
        <v>0</v>
      </c>
      <c r="K50" s="18">
        <v>0</v>
      </c>
      <c r="L50" s="18">
        <v>0</v>
      </c>
      <c r="M50" s="19">
        <f>M51+M52+M53</f>
        <v>48</v>
      </c>
    </row>
    <row r="51" spans="1:13" ht="37.5" x14ac:dyDescent="0.3">
      <c r="A51" s="193"/>
      <c r="B51" s="184"/>
      <c r="C51" s="33"/>
      <c r="D51" s="185"/>
      <c r="E51" s="192"/>
      <c r="F51" s="34" t="s">
        <v>69</v>
      </c>
      <c r="G51" s="18">
        <v>0</v>
      </c>
      <c r="H51" s="18">
        <v>45.08</v>
      </c>
      <c r="I51" s="18">
        <v>0</v>
      </c>
      <c r="J51" s="18">
        <v>0</v>
      </c>
      <c r="K51" s="18">
        <v>0</v>
      </c>
      <c r="L51" s="18">
        <v>0</v>
      </c>
      <c r="M51" s="19">
        <f>G51+H51+I51+J51+K51+L51</f>
        <v>45.08</v>
      </c>
    </row>
    <row r="52" spans="1:13" ht="37.5" x14ac:dyDescent="0.3">
      <c r="A52" s="193"/>
      <c r="B52" s="184"/>
      <c r="C52" s="33"/>
      <c r="D52" s="185"/>
      <c r="E52" s="192"/>
      <c r="F52" s="34" t="s">
        <v>70</v>
      </c>
      <c r="G52" s="18">
        <v>2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9">
        <f t="shared" ref="M52:M53" si="0">G52+H52+I52+J52+K52+L52</f>
        <v>2</v>
      </c>
    </row>
    <row r="53" spans="1:13" ht="56.25" x14ac:dyDescent="0.3">
      <c r="A53" s="193"/>
      <c r="B53" s="184"/>
      <c r="C53" s="33"/>
      <c r="D53" s="185"/>
      <c r="E53" s="192"/>
      <c r="F53" s="34" t="s">
        <v>71</v>
      </c>
      <c r="G53" s="18">
        <v>0</v>
      </c>
      <c r="H53" s="18">
        <v>0.92</v>
      </c>
      <c r="I53" s="18">
        <v>0</v>
      </c>
      <c r="J53" s="18">
        <v>0</v>
      </c>
      <c r="K53" s="18">
        <v>0</v>
      </c>
      <c r="L53" s="18">
        <v>0</v>
      </c>
      <c r="M53" s="19">
        <f t="shared" si="0"/>
        <v>0.92</v>
      </c>
    </row>
    <row r="54" spans="1:13" ht="18.75" customHeight="1" x14ac:dyDescent="0.3">
      <c r="A54" s="193" t="s">
        <v>11</v>
      </c>
      <c r="B54" s="184" t="s">
        <v>310</v>
      </c>
      <c r="C54" s="33"/>
      <c r="D54" s="185" t="s">
        <v>311</v>
      </c>
      <c r="E54" s="192" t="s">
        <v>309</v>
      </c>
      <c r="F54" s="34" t="s">
        <v>57</v>
      </c>
      <c r="G54" s="18">
        <v>0</v>
      </c>
      <c r="H54" s="18">
        <f>H55+H56+H57</f>
        <v>6.7</v>
      </c>
      <c r="I54" s="18">
        <v>0</v>
      </c>
      <c r="J54" s="18">
        <v>0</v>
      </c>
      <c r="K54" s="18">
        <v>0</v>
      </c>
      <c r="L54" s="18">
        <v>0</v>
      </c>
      <c r="M54" s="19">
        <f>M55+M56+M57</f>
        <v>6.7</v>
      </c>
    </row>
    <row r="55" spans="1:13" ht="37.5" x14ac:dyDescent="0.3">
      <c r="A55" s="193"/>
      <c r="B55" s="184"/>
      <c r="C55" s="33"/>
      <c r="D55" s="185"/>
      <c r="E55" s="192"/>
      <c r="F55" s="34" t="s">
        <v>69</v>
      </c>
      <c r="G55" s="18">
        <v>0</v>
      </c>
      <c r="H55" s="18">
        <v>6.57</v>
      </c>
      <c r="I55" s="18">
        <v>0</v>
      </c>
      <c r="J55" s="18">
        <v>0</v>
      </c>
      <c r="K55" s="18">
        <v>0</v>
      </c>
      <c r="L55" s="18">
        <v>0</v>
      </c>
      <c r="M55" s="19">
        <f>G55+H55+I55+J55+K55+L55</f>
        <v>6.57</v>
      </c>
    </row>
    <row r="56" spans="1:13" ht="37.5" x14ac:dyDescent="0.3">
      <c r="A56" s="193"/>
      <c r="B56" s="184"/>
      <c r="C56" s="33"/>
      <c r="D56" s="185"/>
      <c r="E56" s="192"/>
      <c r="F56" s="34" t="s">
        <v>70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9">
        <f t="shared" ref="M56:M57" si="1">G56+H56+I56+J56+K56+L56</f>
        <v>0</v>
      </c>
    </row>
    <row r="57" spans="1:13" ht="56.25" x14ac:dyDescent="0.3">
      <c r="A57" s="193"/>
      <c r="B57" s="184"/>
      <c r="C57" s="33"/>
      <c r="D57" s="185"/>
      <c r="E57" s="192"/>
      <c r="F57" s="34" t="s">
        <v>71</v>
      </c>
      <c r="G57" s="18">
        <v>0</v>
      </c>
      <c r="H57" s="18">
        <v>0.13</v>
      </c>
      <c r="I57" s="18">
        <v>0</v>
      </c>
      <c r="J57" s="18">
        <v>0</v>
      </c>
      <c r="K57" s="18">
        <v>0</v>
      </c>
      <c r="L57" s="18">
        <v>0</v>
      </c>
      <c r="M57" s="19">
        <f t="shared" si="1"/>
        <v>0.13</v>
      </c>
    </row>
    <row r="58" spans="1:13" ht="18.75" customHeight="1" x14ac:dyDescent="0.3">
      <c r="A58" s="193" t="s">
        <v>313</v>
      </c>
      <c r="B58" s="184" t="s">
        <v>312</v>
      </c>
      <c r="C58" s="89"/>
      <c r="D58" s="185" t="s">
        <v>311</v>
      </c>
      <c r="E58" s="192" t="s">
        <v>309</v>
      </c>
      <c r="F58" s="90" t="s">
        <v>57</v>
      </c>
      <c r="G58" s="18">
        <v>0</v>
      </c>
      <c r="H58" s="18">
        <f>H59+H60+H61</f>
        <v>4.3</v>
      </c>
      <c r="I58" s="18">
        <v>0</v>
      </c>
      <c r="J58" s="18">
        <v>0</v>
      </c>
      <c r="K58" s="18">
        <v>0</v>
      </c>
      <c r="L58" s="18">
        <v>0</v>
      </c>
      <c r="M58" s="19">
        <f>M59+M60+M61</f>
        <v>4.3</v>
      </c>
    </row>
    <row r="59" spans="1:13" ht="37.5" x14ac:dyDescent="0.3">
      <c r="A59" s="193"/>
      <c r="B59" s="184"/>
      <c r="C59" s="89"/>
      <c r="D59" s="185"/>
      <c r="E59" s="192"/>
      <c r="F59" s="90" t="s">
        <v>69</v>
      </c>
      <c r="G59" s="18">
        <v>0</v>
      </c>
      <c r="H59" s="18">
        <v>4.21</v>
      </c>
      <c r="I59" s="18">
        <v>0</v>
      </c>
      <c r="J59" s="18">
        <v>0</v>
      </c>
      <c r="K59" s="18">
        <v>0</v>
      </c>
      <c r="L59" s="18">
        <v>0</v>
      </c>
      <c r="M59" s="19">
        <f>G59+H59+I59+J59+K59+L59</f>
        <v>4.21</v>
      </c>
    </row>
    <row r="60" spans="1:13" ht="37.5" x14ac:dyDescent="0.3">
      <c r="A60" s="193"/>
      <c r="B60" s="184"/>
      <c r="C60" s="89"/>
      <c r="D60" s="185"/>
      <c r="E60" s="192"/>
      <c r="F60" s="90" t="s">
        <v>70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9">
        <f t="shared" ref="M60:M61" si="2">G60+H60+I60+J60+K60+L60</f>
        <v>0</v>
      </c>
    </row>
    <row r="61" spans="1:13" ht="56.25" x14ac:dyDescent="0.3">
      <c r="A61" s="193"/>
      <c r="B61" s="184"/>
      <c r="C61" s="89"/>
      <c r="D61" s="185"/>
      <c r="E61" s="192"/>
      <c r="F61" s="90" t="s">
        <v>71</v>
      </c>
      <c r="G61" s="18">
        <v>0</v>
      </c>
      <c r="H61" s="18">
        <v>0.09</v>
      </c>
      <c r="I61" s="18">
        <v>0</v>
      </c>
      <c r="J61" s="18">
        <v>0</v>
      </c>
      <c r="K61" s="18">
        <v>0</v>
      </c>
      <c r="L61" s="18">
        <v>0</v>
      </c>
      <c r="M61" s="19">
        <f t="shared" si="2"/>
        <v>0.09</v>
      </c>
    </row>
    <row r="62" spans="1:13" ht="18.75" customHeight="1" x14ac:dyDescent="0.3">
      <c r="A62" s="193" t="s">
        <v>314</v>
      </c>
      <c r="B62" s="184" t="s">
        <v>348</v>
      </c>
      <c r="C62" s="89"/>
      <c r="D62" s="185" t="s">
        <v>349</v>
      </c>
      <c r="E62" s="192" t="s">
        <v>309</v>
      </c>
      <c r="F62" s="90" t="s">
        <v>57</v>
      </c>
      <c r="G62" s="18">
        <v>0</v>
      </c>
      <c r="H62" s="18">
        <f>H63+H64+H65</f>
        <v>6.7</v>
      </c>
      <c r="I62" s="93">
        <f>I63+I64+I65</f>
        <v>0</v>
      </c>
      <c r="J62" s="93">
        <f>J63+J64+J65</f>
        <v>0</v>
      </c>
      <c r="K62" s="93">
        <f>K63+K64+K65</f>
        <v>0</v>
      </c>
      <c r="L62" s="18">
        <v>0</v>
      </c>
      <c r="M62" s="94">
        <f>M63+M64+M65</f>
        <v>6.7</v>
      </c>
    </row>
    <row r="63" spans="1:13" ht="37.5" x14ac:dyDescent="0.3">
      <c r="A63" s="193"/>
      <c r="B63" s="184"/>
      <c r="C63" s="89"/>
      <c r="D63" s="185"/>
      <c r="E63" s="192"/>
      <c r="F63" s="90" t="s">
        <v>69</v>
      </c>
      <c r="G63" s="18">
        <v>0</v>
      </c>
      <c r="H63" s="18">
        <v>6.57</v>
      </c>
      <c r="I63" s="93">
        <v>0</v>
      </c>
      <c r="J63" s="93">
        <v>0</v>
      </c>
      <c r="K63" s="93">
        <v>0</v>
      </c>
      <c r="L63" s="18">
        <v>0</v>
      </c>
      <c r="M63" s="94">
        <f>G63+H63+I63+J63+K63+L63</f>
        <v>6.57</v>
      </c>
    </row>
    <row r="64" spans="1:13" ht="37.5" x14ac:dyDescent="0.3">
      <c r="A64" s="193"/>
      <c r="B64" s="184"/>
      <c r="C64" s="89"/>
      <c r="D64" s="185"/>
      <c r="E64" s="192"/>
      <c r="F64" s="90" t="s">
        <v>70</v>
      </c>
      <c r="G64" s="18">
        <v>0</v>
      </c>
      <c r="H64" s="18">
        <v>0</v>
      </c>
      <c r="I64" s="93">
        <v>0</v>
      </c>
      <c r="J64" s="93">
        <v>0</v>
      </c>
      <c r="K64" s="93">
        <v>0</v>
      </c>
      <c r="L64" s="18">
        <v>0</v>
      </c>
      <c r="M64" s="94">
        <f t="shared" ref="M64:M65" si="3">G64+H64+I64+J64+K64+L64</f>
        <v>0</v>
      </c>
    </row>
    <row r="65" spans="1:13" ht="56.25" x14ac:dyDescent="0.3">
      <c r="A65" s="193"/>
      <c r="B65" s="184"/>
      <c r="C65" s="89"/>
      <c r="D65" s="185"/>
      <c r="E65" s="192"/>
      <c r="F65" s="90" t="s">
        <v>71</v>
      </c>
      <c r="G65" s="18">
        <v>0</v>
      </c>
      <c r="H65" s="18">
        <v>0.13</v>
      </c>
      <c r="I65" s="93">
        <v>0</v>
      </c>
      <c r="J65" s="93">
        <v>0</v>
      </c>
      <c r="K65" s="93">
        <v>0</v>
      </c>
      <c r="L65" s="18">
        <v>0</v>
      </c>
      <c r="M65" s="94">
        <f t="shared" si="3"/>
        <v>0.13</v>
      </c>
    </row>
    <row r="66" spans="1:13" ht="18.75" customHeight="1" x14ac:dyDescent="0.3">
      <c r="A66" s="193" t="s">
        <v>315</v>
      </c>
      <c r="B66" s="184" t="s">
        <v>347</v>
      </c>
      <c r="C66" s="89"/>
      <c r="D66" s="185"/>
      <c r="E66" s="192" t="s">
        <v>309</v>
      </c>
      <c r="F66" s="90" t="s">
        <v>57</v>
      </c>
      <c r="G66" s="18">
        <v>0</v>
      </c>
      <c r="H66" s="18">
        <v>0</v>
      </c>
      <c r="I66" s="93">
        <f>I67+I68+I69</f>
        <v>2.4495</v>
      </c>
      <c r="J66" s="93">
        <v>0</v>
      </c>
      <c r="K66" s="93">
        <v>0</v>
      </c>
      <c r="L66" s="18">
        <v>0</v>
      </c>
      <c r="M66" s="94">
        <f>M67+M68+M69</f>
        <v>2.4495</v>
      </c>
    </row>
    <row r="67" spans="1:13" ht="37.5" x14ac:dyDescent="0.3">
      <c r="A67" s="193"/>
      <c r="B67" s="184"/>
      <c r="C67" s="89"/>
      <c r="D67" s="185"/>
      <c r="E67" s="192"/>
      <c r="F67" s="90" t="s">
        <v>69</v>
      </c>
      <c r="G67" s="18">
        <v>0</v>
      </c>
      <c r="H67" s="18">
        <v>0</v>
      </c>
      <c r="I67" s="93">
        <v>0</v>
      </c>
      <c r="J67" s="93">
        <v>0</v>
      </c>
      <c r="K67" s="93">
        <v>0</v>
      </c>
      <c r="L67" s="18">
        <v>0</v>
      </c>
      <c r="M67" s="94">
        <f>G67+H67+I67+J67+K67+L67</f>
        <v>0</v>
      </c>
    </row>
    <row r="68" spans="1:13" ht="37.5" x14ac:dyDescent="0.3">
      <c r="A68" s="193"/>
      <c r="B68" s="184"/>
      <c r="C68" s="89"/>
      <c r="D68" s="185"/>
      <c r="E68" s="192"/>
      <c r="F68" s="90" t="s">
        <v>70</v>
      </c>
      <c r="G68" s="18">
        <v>0</v>
      </c>
      <c r="H68" s="18">
        <v>0</v>
      </c>
      <c r="I68" s="93">
        <v>2.3765000000000001</v>
      </c>
      <c r="J68" s="93">
        <v>0</v>
      </c>
      <c r="K68" s="93">
        <v>0</v>
      </c>
      <c r="L68" s="18">
        <v>0</v>
      </c>
      <c r="M68" s="94">
        <f t="shared" ref="M68:M69" si="4">G68+H68+I68+J68+K68+L68</f>
        <v>2.3765000000000001</v>
      </c>
    </row>
    <row r="69" spans="1:13" ht="56.25" x14ac:dyDescent="0.3">
      <c r="A69" s="193"/>
      <c r="B69" s="184"/>
      <c r="C69" s="89"/>
      <c r="D69" s="185"/>
      <c r="E69" s="192"/>
      <c r="F69" s="90" t="s">
        <v>71</v>
      </c>
      <c r="G69" s="18">
        <v>0</v>
      </c>
      <c r="H69" s="18">
        <v>0</v>
      </c>
      <c r="I69" s="93">
        <v>7.2999999999999995E-2</v>
      </c>
      <c r="J69" s="93">
        <v>0</v>
      </c>
      <c r="K69" s="93">
        <v>0</v>
      </c>
      <c r="L69" s="18">
        <v>0</v>
      </c>
      <c r="M69" s="94">
        <f t="shared" si="4"/>
        <v>7.2999999999999995E-2</v>
      </c>
    </row>
    <row r="70" spans="1:13" ht="18.75" customHeight="1" x14ac:dyDescent="0.3">
      <c r="A70" s="193" t="s">
        <v>316</v>
      </c>
      <c r="B70" s="184" t="s">
        <v>317</v>
      </c>
      <c r="C70" s="89"/>
      <c r="D70" s="185"/>
      <c r="E70" s="192" t="s">
        <v>309</v>
      </c>
      <c r="F70" s="90" t="s">
        <v>57</v>
      </c>
      <c r="G70" s="18">
        <v>0</v>
      </c>
      <c r="H70" s="18">
        <v>0</v>
      </c>
      <c r="I70" s="93">
        <f>I71+I72+I73</f>
        <v>5.28</v>
      </c>
      <c r="J70" s="93">
        <f>J71+J72+J73</f>
        <v>5.28</v>
      </c>
      <c r="K70" s="93">
        <f>K71+K72+K73</f>
        <v>3.52</v>
      </c>
      <c r="L70" s="93">
        <f>L71+L72+L73</f>
        <v>3.52</v>
      </c>
      <c r="M70" s="94">
        <f>M71+M72+M73</f>
        <v>17.599999999999998</v>
      </c>
    </row>
    <row r="71" spans="1:13" ht="37.5" x14ac:dyDescent="0.3">
      <c r="A71" s="193"/>
      <c r="B71" s="184"/>
      <c r="C71" s="89"/>
      <c r="D71" s="185"/>
      <c r="E71" s="192"/>
      <c r="F71" s="90" t="s">
        <v>69</v>
      </c>
      <c r="G71" s="18">
        <v>0</v>
      </c>
      <c r="H71" s="18">
        <v>0</v>
      </c>
      <c r="I71" s="93">
        <v>0</v>
      </c>
      <c r="J71" s="93">
        <v>0</v>
      </c>
      <c r="K71" s="93">
        <v>0</v>
      </c>
      <c r="L71" s="93">
        <v>0</v>
      </c>
      <c r="M71" s="94">
        <f>G71+H71+I71+J71+K71+L71</f>
        <v>0</v>
      </c>
    </row>
    <row r="72" spans="1:13" ht="37.5" x14ac:dyDescent="0.3">
      <c r="A72" s="193"/>
      <c r="B72" s="184"/>
      <c r="C72" s="89"/>
      <c r="D72" s="185"/>
      <c r="E72" s="192"/>
      <c r="F72" s="90" t="s">
        <v>70</v>
      </c>
      <c r="G72" s="18">
        <v>0</v>
      </c>
      <c r="H72" s="18">
        <v>0</v>
      </c>
      <c r="I72" s="93">
        <v>5.1215999999999999</v>
      </c>
      <c r="J72" s="93">
        <v>5.1215999999999999</v>
      </c>
      <c r="K72" s="93">
        <v>3.4144000000000001</v>
      </c>
      <c r="L72" s="93">
        <v>3.4144000000000001</v>
      </c>
      <c r="M72" s="94">
        <f t="shared" ref="M72:M73" si="5">G72+H72+I72+J72+K72+L72</f>
        <v>17.071999999999999</v>
      </c>
    </row>
    <row r="73" spans="1:13" ht="56.25" x14ac:dyDescent="0.3">
      <c r="A73" s="193"/>
      <c r="B73" s="184"/>
      <c r="C73" s="89"/>
      <c r="D73" s="185"/>
      <c r="E73" s="192"/>
      <c r="F73" s="90" t="s">
        <v>71</v>
      </c>
      <c r="G73" s="18">
        <v>0</v>
      </c>
      <c r="H73" s="18">
        <v>0</v>
      </c>
      <c r="I73" s="93">
        <v>0.15840000000000001</v>
      </c>
      <c r="J73" s="93">
        <v>0.15840000000000001</v>
      </c>
      <c r="K73" s="93">
        <v>0.1056</v>
      </c>
      <c r="L73" s="93">
        <v>0.1056</v>
      </c>
      <c r="M73" s="94">
        <f t="shared" si="5"/>
        <v>0.52800000000000002</v>
      </c>
    </row>
    <row r="74" spans="1:13" ht="17.25" customHeight="1" thickBot="1" x14ac:dyDescent="0.35">
      <c r="A74" s="22" t="s">
        <v>74</v>
      </c>
      <c r="B74" s="16" t="s">
        <v>74</v>
      </c>
      <c r="C74" s="16"/>
      <c r="D74" s="83"/>
      <c r="E74" s="83"/>
      <c r="F74" s="83"/>
      <c r="G74" s="84"/>
      <c r="H74" s="84"/>
      <c r="I74" s="84"/>
      <c r="J74" s="84"/>
      <c r="K74" s="84"/>
      <c r="L74" s="84"/>
      <c r="M74" s="85"/>
    </row>
    <row r="75" spans="1:13" x14ac:dyDescent="0.3">
      <c r="A75" s="187" t="s">
        <v>73</v>
      </c>
      <c r="B75" s="187"/>
      <c r="C75" s="187"/>
      <c r="D75" s="187"/>
      <c r="E75" s="187"/>
      <c r="F75" s="187"/>
      <c r="G75" s="25">
        <f>G76+G77+G78</f>
        <v>2</v>
      </c>
      <c r="H75" s="25">
        <f t="shared" ref="H75:M75" si="6">H76+H77+H78</f>
        <v>63.7</v>
      </c>
      <c r="I75" s="25">
        <f t="shared" si="6"/>
        <v>7.7294999999999998</v>
      </c>
      <c r="J75" s="25">
        <f t="shared" si="6"/>
        <v>5.28</v>
      </c>
      <c r="K75" s="25">
        <f t="shared" si="6"/>
        <v>3.52</v>
      </c>
      <c r="L75" s="25">
        <f t="shared" si="6"/>
        <v>3.52</v>
      </c>
      <c r="M75" s="25">
        <f t="shared" si="6"/>
        <v>85.749499999999998</v>
      </c>
    </row>
    <row r="76" spans="1:13" x14ac:dyDescent="0.3">
      <c r="A76" s="188" t="s">
        <v>69</v>
      </c>
      <c r="B76" s="188"/>
      <c r="C76" s="188"/>
      <c r="D76" s="188"/>
      <c r="E76" s="188"/>
      <c r="F76" s="188"/>
      <c r="G76" s="18">
        <f>G51+G55+G59+G63+G67+G71</f>
        <v>0</v>
      </c>
      <c r="H76" s="18">
        <f t="shared" ref="H76:M76" si="7">H51+H55+H59+H63+H67+H71</f>
        <v>62.43</v>
      </c>
      <c r="I76" s="18">
        <f t="shared" si="7"/>
        <v>0</v>
      </c>
      <c r="J76" s="18">
        <f t="shared" si="7"/>
        <v>0</v>
      </c>
      <c r="K76" s="18">
        <f t="shared" si="7"/>
        <v>0</v>
      </c>
      <c r="L76" s="18">
        <f t="shared" si="7"/>
        <v>0</v>
      </c>
      <c r="M76" s="18">
        <f t="shared" si="7"/>
        <v>62.43</v>
      </c>
    </row>
    <row r="77" spans="1:13" x14ac:dyDescent="0.3">
      <c r="A77" s="188" t="s">
        <v>70</v>
      </c>
      <c r="B77" s="188"/>
      <c r="C77" s="188"/>
      <c r="D77" s="188"/>
      <c r="E77" s="188"/>
      <c r="F77" s="188"/>
      <c r="G77" s="18">
        <f>G52+G56+G60+G64+G68+G72</f>
        <v>2</v>
      </c>
      <c r="H77" s="18">
        <f t="shared" ref="H77:M77" si="8">H52+H56+H60+H64+H68+H72</f>
        <v>0</v>
      </c>
      <c r="I77" s="18">
        <f t="shared" si="8"/>
        <v>7.4981</v>
      </c>
      <c r="J77" s="18">
        <f t="shared" si="8"/>
        <v>5.1215999999999999</v>
      </c>
      <c r="K77" s="18">
        <f t="shared" si="8"/>
        <v>3.4144000000000001</v>
      </c>
      <c r="L77" s="18">
        <f t="shared" si="8"/>
        <v>3.4144000000000001</v>
      </c>
      <c r="M77" s="18">
        <f t="shared" si="8"/>
        <v>21.448499999999999</v>
      </c>
    </row>
    <row r="78" spans="1:13" x14ac:dyDescent="0.3">
      <c r="A78" s="188" t="s">
        <v>71</v>
      </c>
      <c r="B78" s="188"/>
      <c r="C78" s="188"/>
      <c r="D78" s="188"/>
      <c r="E78" s="188"/>
      <c r="F78" s="188"/>
      <c r="G78" s="18">
        <f>G53+G57+G61+G65+G69+G73</f>
        <v>0</v>
      </c>
      <c r="H78" s="18">
        <f t="shared" ref="H78:M78" si="9">H53+H57+H61+H65+H69+H73</f>
        <v>1.27</v>
      </c>
      <c r="I78" s="18">
        <f t="shared" si="9"/>
        <v>0.23139999999999999</v>
      </c>
      <c r="J78" s="18">
        <f t="shared" si="9"/>
        <v>0.15840000000000001</v>
      </c>
      <c r="K78" s="18">
        <f t="shared" si="9"/>
        <v>0.1056</v>
      </c>
      <c r="L78" s="18">
        <f t="shared" si="9"/>
        <v>0.1056</v>
      </c>
      <c r="M78" s="18">
        <f t="shared" si="9"/>
        <v>1.871</v>
      </c>
    </row>
  </sheetData>
  <mergeCells count="49">
    <mergeCell ref="A78:F78"/>
    <mergeCell ref="A75:F75"/>
    <mergeCell ref="A76:F76"/>
    <mergeCell ref="B54:B57"/>
    <mergeCell ref="D54:D57"/>
    <mergeCell ref="E54:E57"/>
    <mergeCell ref="A77:F77"/>
    <mergeCell ref="A58:A61"/>
    <mergeCell ref="B58:B61"/>
    <mergeCell ref="D58:D61"/>
    <mergeCell ref="E58:E61"/>
    <mergeCell ref="A62:A65"/>
    <mergeCell ref="B62:B65"/>
    <mergeCell ref="D62:D65"/>
    <mergeCell ref="E62:E65"/>
    <mergeCell ref="A66:A69"/>
    <mergeCell ref="B17:K17"/>
    <mergeCell ref="A8:L8"/>
    <mergeCell ref="A9:L9"/>
    <mergeCell ref="A47:A48"/>
    <mergeCell ref="B47:B48"/>
    <mergeCell ref="D47:D48"/>
    <mergeCell ref="E47:E48"/>
    <mergeCell ref="A10:K10"/>
    <mergeCell ref="A11:A12"/>
    <mergeCell ref="B11:B12"/>
    <mergeCell ref="D11:E11"/>
    <mergeCell ref="F11:K11"/>
    <mergeCell ref="A13:K13"/>
    <mergeCell ref="A20:K20"/>
    <mergeCell ref="A26:K26"/>
    <mergeCell ref="A31:K31"/>
    <mergeCell ref="A35:K35"/>
    <mergeCell ref="A46:M46"/>
    <mergeCell ref="A49:F49"/>
    <mergeCell ref="F47:F48"/>
    <mergeCell ref="G47:M47"/>
    <mergeCell ref="A50:A53"/>
    <mergeCell ref="B50:B53"/>
    <mergeCell ref="D50:D53"/>
    <mergeCell ref="E50:E53"/>
    <mergeCell ref="A54:A57"/>
    <mergeCell ref="B66:B69"/>
    <mergeCell ref="D66:D69"/>
    <mergeCell ref="E66:E69"/>
    <mergeCell ref="A70:A73"/>
    <mergeCell ref="B70:B73"/>
    <mergeCell ref="D70:D73"/>
    <mergeCell ref="E70:E73"/>
  </mergeCells>
  <pageMargins left="0.16" right="0.16" top="0.44" bottom="0.23" header="0.16" footer="0.16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M91"/>
  <sheetViews>
    <sheetView view="pageBreakPreview" zoomScale="55" zoomScaleNormal="60" zoomScaleSheetLayoutView="55" workbookViewId="0">
      <selection sqref="A1:M91"/>
    </sheetView>
  </sheetViews>
  <sheetFormatPr defaultRowHeight="15" x14ac:dyDescent="0.25"/>
  <cols>
    <col min="1" max="1" width="6.5703125" customWidth="1"/>
    <col min="2" max="2" width="68.7109375" customWidth="1"/>
    <col min="3" max="3" width="0" hidden="1" customWidth="1"/>
    <col min="4" max="4" width="20.85546875" customWidth="1"/>
    <col min="5" max="5" width="21.140625" customWidth="1"/>
    <col min="6" max="6" width="19.42578125" customWidth="1"/>
    <col min="7" max="13" width="20.28515625" customWidth="1"/>
  </cols>
  <sheetData>
    <row r="9" spans="1:13" ht="18.75" x14ac:dyDescent="0.25">
      <c r="A9" s="153" t="s">
        <v>219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ht="18.75" x14ac:dyDescent="0.25">
      <c r="A10" s="153" t="s">
        <v>223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</row>
    <row r="11" spans="1:13" ht="18.75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ht="18.75" x14ac:dyDescent="0.25">
      <c r="A12" s="154" t="s">
        <v>51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6"/>
    </row>
    <row r="13" spans="1:13" ht="18.75" x14ac:dyDescent="0.25">
      <c r="A13" s="195" t="s">
        <v>0</v>
      </c>
      <c r="B13" s="158" t="s">
        <v>14</v>
      </c>
      <c r="C13" s="8"/>
      <c r="D13" s="159" t="s">
        <v>15</v>
      </c>
      <c r="E13" s="160"/>
      <c r="F13" s="159" t="s">
        <v>47</v>
      </c>
      <c r="G13" s="161"/>
      <c r="H13" s="161"/>
      <c r="I13" s="161"/>
      <c r="J13" s="161"/>
      <c r="K13" s="160"/>
    </row>
    <row r="14" spans="1:13" ht="18.75" x14ac:dyDescent="0.25">
      <c r="A14" s="195"/>
      <c r="B14" s="158"/>
      <c r="C14" s="8"/>
      <c r="D14" s="8" t="s">
        <v>60</v>
      </c>
      <c r="E14" s="7" t="s">
        <v>61</v>
      </c>
      <c r="F14" s="7" t="s">
        <v>62</v>
      </c>
      <c r="G14" s="7" t="s">
        <v>63</v>
      </c>
      <c r="H14" s="8" t="s">
        <v>64</v>
      </c>
      <c r="I14" s="8" t="s">
        <v>65</v>
      </c>
      <c r="J14" s="8" t="s">
        <v>66</v>
      </c>
      <c r="K14" s="8" t="s">
        <v>67</v>
      </c>
    </row>
    <row r="15" spans="1:13" ht="19.5" x14ac:dyDescent="0.25">
      <c r="A15" s="162" t="s">
        <v>437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4"/>
    </row>
    <row r="16" spans="1:13" ht="75" x14ac:dyDescent="0.25">
      <c r="A16" s="1" t="s">
        <v>16</v>
      </c>
      <c r="B16" s="2" t="s">
        <v>79</v>
      </c>
      <c r="C16" s="9"/>
      <c r="D16" s="11">
        <v>0</v>
      </c>
      <c r="E16" s="12" t="s">
        <v>83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1.1765000000000001</v>
      </c>
    </row>
    <row r="17" spans="1:11" ht="131.25" x14ac:dyDescent="0.25">
      <c r="A17" s="1" t="s">
        <v>12</v>
      </c>
      <c r="B17" s="10" t="s">
        <v>80</v>
      </c>
      <c r="C17" s="9"/>
      <c r="D17" s="11">
        <v>0</v>
      </c>
      <c r="E17" s="12" t="s">
        <v>83</v>
      </c>
      <c r="F17" s="11">
        <v>0</v>
      </c>
      <c r="G17" s="11">
        <v>5.8000000000000003E-2</v>
      </c>
      <c r="H17" s="11">
        <v>7.8E-2</v>
      </c>
      <c r="I17" s="11">
        <v>0.108</v>
      </c>
      <c r="J17" s="11">
        <v>0.128</v>
      </c>
      <c r="K17" s="11">
        <v>0.15</v>
      </c>
    </row>
    <row r="18" spans="1:11" ht="75" x14ac:dyDescent="0.25">
      <c r="A18" s="1" t="s">
        <v>7</v>
      </c>
      <c r="B18" s="10" t="s">
        <v>81</v>
      </c>
      <c r="C18" s="9"/>
      <c r="D18" s="11">
        <v>0</v>
      </c>
      <c r="E18" s="12" t="s">
        <v>84</v>
      </c>
      <c r="F18" s="11">
        <v>7.6</v>
      </c>
      <c r="G18" s="11">
        <v>11.6</v>
      </c>
      <c r="H18" s="11">
        <v>15.6</v>
      </c>
      <c r="I18" s="11">
        <v>21.6</v>
      </c>
      <c r="J18" s="11">
        <v>25.6</v>
      </c>
      <c r="K18" s="11">
        <v>30</v>
      </c>
    </row>
    <row r="19" spans="1:11" ht="56.25" x14ac:dyDescent="0.25">
      <c r="A19" s="1" t="s">
        <v>8</v>
      </c>
      <c r="B19" s="10" t="s">
        <v>82</v>
      </c>
      <c r="C19" s="9"/>
      <c r="D19" s="11">
        <v>0</v>
      </c>
      <c r="E19" s="12" t="s">
        <v>85</v>
      </c>
      <c r="F19" s="11">
        <v>0</v>
      </c>
      <c r="G19" s="11">
        <v>0.22</v>
      </c>
      <c r="H19" s="11">
        <v>0.22</v>
      </c>
      <c r="I19" s="11">
        <v>0.47</v>
      </c>
      <c r="J19" s="11">
        <v>0.47</v>
      </c>
      <c r="K19" s="11">
        <v>0.47</v>
      </c>
    </row>
    <row r="20" spans="1:11" ht="19.5" x14ac:dyDescent="0.25">
      <c r="A20" s="162" t="s">
        <v>441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</row>
    <row r="21" spans="1:11" ht="93.75" x14ac:dyDescent="0.25">
      <c r="A21" s="1" t="s">
        <v>16</v>
      </c>
      <c r="B21" s="99" t="s">
        <v>438</v>
      </c>
      <c r="C21" s="9"/>
      <c r="D21" s="100">
        <v>100</v>
      </c>
      <c r="E21" s="118">
        <v>43466</v>
      </c>
      <c r="F21" s="100">
        <v>100</v>
      </c>
      <c r="G21" s="100">
        <v>100</v>
      </c>
      <c r="H21" s="100">
        <v>100</v>
      </c>
      <c r="I21" s="100">
        <v>100</v>
      </c>
      <c r="J21" s="101">
        <v>100</v>
      </c>
      <c r="K21" s="119">
        <v>100</v>
      </c>
    </row>
    <row r="22" spans="1:11" ht="56.25" x14ac:dyDescent="0.25">
      <c r="A22" s="1" t="s">
        <v>12</v>
      </c>
      <c r="B22" s="99" t="s">
        <v>439</v>
      </c>
      <c r="C22" s="9"/>
      <c r="D22" s="86">
        <v>3870</v>
      </c>
      <c r="E22" s="118">
        <v>43471</v>
      </c>
      <c r="F22" s="86">
        <v>3870</v>
      </c>
      <c r="G22" s="86">
        <v>3993</v>
      </c>
      <c r="H22" s="86">
        <v>4090</v>
      </c>
      <c r="I22" s="86">
        <v>4097</v>
      </c>
      <c r="J22" s="120">
        <v>4104</v>
      </c>
      <c r="K22" s="119">
        <v>4111</v>
      </c>
    </row>
    <row r="23" spans="1:11" ht="56.25" x14ac:dyDescent="0.25">
      <c r="A23" s="1" t="s">
        <v>7</v>
      </c>
      <c r="B23" s="99" t="s">
        <v>440</v>
      </c>
      <c r="C23" s="9"/>
      <c r="D23" s="86">
        <v>3867</v>
      </c>
      <c r="E23" s="118">
        <v>43472</v>
      </c>
      <c r="F23" s="86">
        <v>3</v>
      </c>
      <c r="G23" s="86">
        <v>123</v>
      </c>
      <c r="H23" s="86">
        <v>220</v>
      </c>
      <c r="I23" s="86">
        <v>230</v>
      </c>
      <c r="J23" s="120">
        <v>237</v>
      </c>
      <c r="K23" s="119">
        <v>244</v>
      </c>
    </row>
    <row r="24" spans="1:11" ht="19.5" x14ac:dyDescent="0.25">
      <c r="A24" s="162" t="s">
        <v>442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4"/>
    </row>
    <row r="25" spans="1:11" ht="37.5" x14ac:dyDescent="0.25">
      <c r="A25" s="1" t="s">
        <v>16</v>
      </c>
      <c r="B25" s="2" t="s">
        <v>17</v>
      </c>
      <c r="C25" s="9"/>
      <c r="D25" s="11">
        <v>72</v>
      </c>
      <c r="E25" s="12" t="s">
        <v>85</v>
      </c>
      <c r="F25" s="11">
        <v>76</v>
      </c>
      <c r="G25" s="11">
        <v>77</v>
      </c>
      <c r="H25" s="11">
        <v>78</v>
      </c>
      <c r="I25" s="11">
        <v>78.5</v>
      </c>
      <c r="J25" s="11">
        <v>79</v>
      </c>
      <c r="K25" s="11">
        <v>80</v>
      </c>
    </row>
    <row r="26" spans="1:11" ht="150" x14ac:dyDescent="0.25">
      <c r="A26" s="1" t="s">
        <v>12</v>
      </c>
      <c r="B26" s="10" t="s">
        <v>86</v>
      </c>
      <c r="C26" s="9"/>
      <c r="D26" s="11">
        <v>0</v>
      </c>
      <c r="E26" s="12" t="s">
        <v>85</v>
      </c>
      <c r="F26" s="11">
        <v>1.6</v>
      </c>
      <c r="G26" s="11">
        <v>2.4</v>
      </c>
      <c r="H26" s="11">
        <v>4</v>
      </c>
      <c r="I26" s="11">
        <v>4.8</v>
      </c>
      <c r="J26" s="11">
        <v>6.2</v>
      </c>
      <c r="K26" s="11">
        <v>8</v>
      </c>
    </row>
    <row r="27" spans="1:11" ht="112.5" x14ac:dyDescent="0.25">
      <c r="A27" s="1" t="s">
        <v>7</v>
      </c>
      <c r="B27" s="10" t="s">
        <v>87</v>
      </c>
      <c r="C27" s="9"/>
      <c r="D27" s="11">
        <v>0</v>
      </c>
      <c r="E27" s="12" t="s">
        <v>85</v>
      </c>
      <c r="F27" s="11">
        <v>1.5E-3</v>
      </c>
      <c r="G27" s="11">
        <v>3.0000000000000001E-3</v>
      </c>
      <c r="H27" s="11">
        <v>4.4999999999999997E-3</v>
      </c>
      <c r="I27" s="11">
        <v>6.0000000000000001E-3</v>
      </c>
      <c r="J27" s="11">
        <v>7.4999999999999997E-3</v>
      </c>
      <c r="K27" s="11">
        <v>8.9999999999999993E-3</v>
      </c>
    </row>
    <row r="28" spans="1:11" ht="112.5" x14ac:dyDescent="0.25">
      <c r="A28" s="1" t="s">
        <v>8</v>
      </c>
      <c r="B28" s="10" t="s">
        <v>88</v>
      </c>
      <c r="C28" s="9"/>
      <c r="D28" s="11">
        <v>0</v>
      </c>
      <c r="E28" s="12" t="s">
        <v>85</v>
      </c>
      <c r="F28" s="11">
        <v>1.5</v>
      </c>
      <c r="G28" s="11">
        <v>2</v>
      </c>
      <c r="H28" s="11">
        <v>2.5</v>
      </c>
      <c r="I28" s="11">
        <v>3</v>
      </c>
      <c r="J28" s="11">
        <v>3.5</v>
      </c>
      <c r="K28" s="11">
        <v>4</v>
      </c>
    </row>
    <row r="29" spans="1:11" ht="19.5" x14ac:dyDescent="0.25">
      <c r="A29" s="162" t="s">
        <v>443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4"/>
    </row>
    <row r="30" spans="1:11" ht="37.5" x14ac:dyDescent="0.25">
      <c r="A30" s="1" t="s">
        <v>16</v>
      </c>
      <c r="B30" s="99" t="s">
        <v>444</v>
      </c>
      <c r="C30" s="9"/>
      <c r="D30" s="121">
        <v>1704</v>
      </c>
      <c r="E30" s="118">
        <v>43466</v>
      </c>
      <c r="F30" s="121">
        <v>1704</v>
      </c>
      <c r="G30" s="121">
        <v>1740</v>
      </c>
      <c r="H30" s="121">
        <v>1750</v>
      </c>
      <c r="I30" s="121">
        <v>1760</v>
      </c>
      <c r="J30" s="122">
        <v>1780</v>
      </c>
      <c r="K30" s="119">
        <v>1800</v>
      </c>
    </row>
    <row r="31" spans="1:11" ht="75" x14ac:dyDescent="0.25">
      <c r="A31" s="1" t="s">
        <v>12</v>
      </c>
      <c r="B31" s="99" t="s">
        <v>445</v>
      </c>
      <c r="C31" s="9"/>
      <c r="D31" s="121">
        <v>52</v>
      </c>
      <c r="E31" s="118">
        <v>43467</v>
      </c>
      <c r="F31" s="121">
        <v>52</v>
      </c>
      <c r="G31" s="121">
        <v>55</v>
      </c>
      <c r="H31" s="121">
        <v>60</v>
      </c>
      <c r="I31" s="121">
        <v>62</v>
      </c>
      <c r="J31" s="122">
        <v>65</v>
      </c>
      <c r="K31" s="119">
        <v>70</v>
      </c>
    </row>
    <row r="32" spans="1:11" ht="19.5" x14ac:dyDescent="0.25">
      <c r="A32" s="162" t="s">
        <v>446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4"/>
    </row>
    <row r="33" spans="1:11" ht="131.25" x14ac:dyDescent="0.25">
      <c r="A33" s="1" t="s">
        <v>16</v>
      </c>
      <c r="B33" s="2" t="s">
        <v>89</v>
      </c>
      <c r="C33" s="9"/>
      <c r="D33" s="11">
        <v>0</v>
      </c>
      <c r="E33" s="12" t="s">
        <v>85</v>
      </c>
      <c r="F33" s="11">
        <v>3.0999999999999999E-3</v>
      </c>
      <c r="G33" s="11">
        <v>1.0200000000000001E-2</v>
      </c>
      <c r="H33" s="11">
        <v>1.4999999999999999E-2</v>
      </c>
      <c r="I33" s="11">
        <v>1.9099999999999999E-2</v>
      </c>
      <c r="J33" s="11">
        <v>2.3300000000000001E-2</v>
      </c>
      <c r="K33" s="11">
        <v>2.7400000000000001E-2</v>
      </c>
    </row>
    <row r="34" spans="1:11" ht="75" x14ac:dyDescent="0.25">
      <c r="A34" s="1" t="s">
        <v>12</v>
      </c>
      <c r="B34" s="10" t="s">
        <v>18</v>
      </c>
      <c r="C34" s="9"/>
      <c r="D34" s="11">
        <v>0</v>
      </c>
      <c r="E34" s="12" t="s">
        <v>85</v>
      </c>
      <c r="F34" s="11">
        <v>51</v>
      </c>
      <c r="G34" s="11">
        <v>75</v>
      </c>
      <c r="H34" s="11">
        <v>78</v>
      </c>
      <c r="I34" s="11">
        <v>81</v>
      </c>
      <c r="J34" s="11">
        <v>83</v>
      </c>
      <c r="K34" s="11">
        <v>85</v>
      </c>
    </row>
    <row r="35" spans="1:11" ht="19.5" x14ac:dyDescent="0.25">
      <c r="A35" s="162" t="s">
        <v>447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4"/>
    </row>
    <row r="36" spans="1:11" ht="56.25" x14ac:dyDescent="0.25">
      <c r="A36" s="1" t="s">
        <v>16</v>
      </c>
      <c r="B36" s="99" t="s">
        <v>448</v>
      </c>
      <c r="C36" s="121">
        <v>114</v>
      </c>
      <c r="D36" s="118">
        <v>43466</v>
      </c>
      <c r="E36" s="121">
        <v>114</v>
      </c>
      <c r="F36" s="121">
        <v>115</v>
      </c>
      <c r="G36" s="121">
        <v>120</v>
      </c>
      <c r="H36" s="121">
        <v>121</v>
      </c>
      <c r="I36" s="122">
        <v>122</v>
      </c>
      <c r="J36" s="119">
        <v>123</v>
      </c>
      <c r="K36" s="11">
        <v>2.7400000000000001E-2</v>
      </c>
    </row>
    <row r="37" spans="1:11" ht="19.5" x14ac:dyDescent="0.25">
      <c r="A37" s="162" t="s">
        <v>90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4"/>
    </row>
    <row r="38" spans="1:11" ht="112.5" x14ac:dyDescent="0.25">
      <c r="A38" s="1" t="s">
        <v>16</v>
      </c>
      <c r="B38" s="2" t="s">
        <v>91</v>
      </c>
      <c r="C38" s="9"/>
      <c r="D38" s="11">
        <v>0</v>
      </c>
      <c r="E38" s="12" t="s">
        <v>83</v>
      </c>
      <c r="F38" s="11">
        <v>0</v>
      </c>
      <c r="G38" s="11">
        <v>5</v>
      </c>
      <c r="H38" s="11">
        <v>15</v>
      </c>
      <c r="I38" s="11">
        <v>25</v>
      </c>
      <c r="J38" s="11">
        <v>30</v>
      </c>
      <c r="K38" s="11">
        <v>34</v>
      </c>
    </row>
    <row r="39" spans="1:11" ht="131.25" x14ac:dyDescent="0.25">
      <c r="A39" s="1" t="s">
        <v>12</v>
      </c>
      <c r="B39" s="10" t="s">
        <v>92</v>
      </c>
      <c r="C39" s="9"/>
      <c r="D39" s="11">
        <v>0</v>
      </c>
      <c r="E39" s="12" t="s">
        <v>84</v>
      </c>
      <c r="F39" s="11">
        <v>0</v>
      </c>
      <c r="G39" s="11">
        <v>10</v>
      </c>
      <c r="H39" s="11">
        <v>25</v>
      </c>
      <c r="I39" s="11">
        <v>40</v>
      </c>
      <c r="J39" s="11">
        <v>55</v>
      </c>
      <c r="K39" s="11">
        <v>70</v>
      </c>
    </row>
    <row r="40" spans="1:11" ht="168.75" x14ac:dyDescent="0.25">
      <c r="A40" s="1" t="s">
        <v>7</v>
      </c>
      <c r="B40" s="10" t="s">
        <v>93</v>
      </c>
      <c r="C40" s="9"/>
      <c r="D40" s="11">
        <v>0</v>
      </c>
      <c r="E40" s="12" t="s">
        <v>85</v>
      </c>
      <c r="F40" s="11">
        <v>5</v>
      </c>
      <c r="G40" s="11">
        <v>15</v>
      </c>
      <c r="H40" s="11">
        <v>30</v>
      </c>
      <c r="I40" s="11">
        <v>50</v>
      </c>
      <c r="J40" s="11">
        <v>80</v>
      </c>
      <c r="K40" s="11">
        <v>90</v>
      </c>
    </row>
    <row r="41" spans="1:11" ht="150" x14ac:dyDescent="0.25">
      <c r="A41" s="1" t="s">
        <v>8</v>
      </c>
      <c r="B41" s="10" t="s">
        <v>94</v>
      </c>
      <c r="C41" s="9"/>
      <c r="D41" s="11">
        <v>0</v>
      </c>
      <c r="E41" s="12" t="s">
        <v>85</v>
      </c>
      <c r="F41" s="11">
        <v>5</v>
      </c>
      <c r="G41" s="11">
        <v>15</v>
      </c>
      <c r="H41" s="11">
        <v>40</v>
      </c>
      <c r="I41" s="11">
        <v>60</v>
      </c>
      <c r="J41" s="11">
        <v>85</v>
      </c>
      <c r="K41" s="11">
        <v>95</v>
      </c>
    </row>
    <row r="42" spans="1:11" ht="131.25" x14ac:dyDescent="0.25">
      <c r="A42" s="1" t="s">
        <v>9</v>
      </c>
      <c r="B42" s="10" t="s">
        <v>95</v>
      </c>
      <c r="C42" s="9" t="s">
        <v>19</v>
      </c>
      <c r="D42" s="11">
        <v>0</v>
      </c>
      <c r="E42" s="12" t="s">
        <v>84</v>
      </c>
      <c r="F42" s="11">
        <v>0</v>
      </c>
      <c r="G42" s="11">
        <v>5</v>
      </c>
      <c r="H42" s="11">
        <v>10</v>
      </c>
      <c r="I42" s="11">
        <v>15</v>
      </c>
      <c r="J42" s="11">
        <v>20</v>
      </c>
      <c r="K42" s="11">
        <v>25</v>
      </c>
    </row>
    <row r="43" spans="1:11" ht="19.5" x14ac:dyDescent="0.25">
      <c r="A43" s="162" t="s">
        <v>449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4"/>
    </row>
    <row r="44" spans="1:11" ht="75" x14ac:dyDescent="0.25">
      <c r="A44" s="1" t="s">
        <v>16</v>
      </c>
      <c r="B44" s="2" t="s">
        <v>96</v>
      </c>
      <c r="C44" s="9"/>
      <c r="D44" s="11">
        <v>0</v>
      </c>
      <c r="E44" s="12" t="s">
        <v>85</v>
      </c>
      <c r="F44" s="11">
        <v>0</v>
      </c>
      <c r="G44" s="11">
        <v>10</v>
      </c>
      <c r="H44" s="11">
        <v>20</v>
      </c>
      <c r="I44" s="11">
        <v>30</v>
      </c>
      <c r="J44" s="11">
        <v>40</v>
      </c>
      <c r="K44" s="11">
        <v>50</v>
      </c>
    </row>
    <row r="45" spans="1:11" ht="93.75" x14ac:dyDescent="0.25">
      <c r="A45" s="1" t="s">
        <v>12</v>
      </c>
      <c r="B45" s="10" t="s">
        <v>97</v>
      </c>
      <c r="C45" s="9"/>
      <c r="D45" s="11">
        <v>0</v>
      </c>
      <c r="E45" s="12" t="s">
        <v>85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1.1765000000000001</v>
      </c>
    </row>
    <row r="46" spans="1:11" ht="56.25" x14ac:dyDescent="0.25">
      <c r="A46" s="1" t="s">
        <v>7</v>
      </c>
      <c r="B46" s="10" t="s">
        <v>98</v>
      </c>
      <c r="C46" s="9"/>
      <c r="D46" s="11">
        <v>0</v>
      </c>
      <c r="E46" s="12" t="s">
        <v>85</v>
      </c>
      <c r="F46" s="11">
        <v>0</v>
      </c>
      <c r="G46" s="11">
        <v>1</v>
      </c>
      <c r="H46" s="11">
        <v>2</v>
      </c>
      <c r="I46" s="11">
        <v>4</v>
      </c>
      <c r="J46" s="11">
        <v>7</v>
      </c>
      <c r="K46" s="11">
        <v>10</v>
      </c>
    </row>
    <row r="47" spans="1:11" ht="19.5" x14ac:dyDescent="0.25">
      <c r="A47" s="162" t="s">
        <v>450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4"/>
    </row>
    <row r="48" spans="1:11" ht="75" x14ac:dyDescent="0.25">
      <c r="A48" s="1" t="s">
        <v>16</v>
      </c>
      <c r="B48" s="99" t="s">
        <v>451</v>
      </c>
      <c r="C48" s="121">
        <v>0</v>
      </c>
      <c r="D48" s="118">
        <v>43466</v>
      </c>
      <c r="E48" s="121">
        <v>0</v>
      </c>
      <c r="F48" s="121">
        <v>10</v>
      </c>
      <c r="G48" s="121">
        <v>20</v>
      </c>
      <c r="H48" s="121">
        <v>30</v>
      </c>
      <c r="I48" s="122">
        <v>40</v>
      </c>
      <c r="J48" s="119">
        <v>50</v>
      </c>
      <c r="K48" s="11">
        <v>50</v>
      </c>
    </row>
    <row r="49" spans="1:11" ht="19.5" x14ac:dyDescent="0.25">
      <c r="A49" s="162" t="s">
        <v>99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4"/>
    </row>
    <row r="50" spans="1:11" ht="37.5" x14ac:dyDescent="0.25">
      <c r="A50" s="1" t="s">
        <v>16</v>
      </c>
      <c r="B50" s="2" t="s">
        <v>100</v>
      </c>
      <c r="C50" s="9"/>
      <c r="D50" s="11">
        <v>0</v>
      </c>
      <c r="E50" s="12" t="s">
        <v>83</v>
      </c>
      <c r="F50" s="11">
        <v>0</v>
      </c>
      <c r="G50" s="11">
        <v>1</v>
      </c>
      <c r="H50" s="11">
        <v>2</v>
      </c>
      <c r="I50" s="11">
        <v>3</v>
      </c>
      <c r="J50" s="11">
        <v>3</v>
      </c>
      <c r="K50" s="11">
        <v>3</v>
      </c>
    </row>
    <row r="51" spans="1:11" ht="56.25" x14ac:dyDescent="0.25">
      <c r="A51" s="1" t="s">
        <v>12</v>
      </c>
      <c r="B51" s="10" t="s">
        <v>101</v>
      </c>
      <c r="C51" s="9"/>
      <c r="D51" s="11">
        <v>0</v>
      </c>
      <c r="E51" s="12" t="s">
        <v>83</v>
      </c>
      <c r="F51" s="11">
        <v>21</v>
      </c>
      <c r="G51" s="11">
        <v>25</v>
      </c>
      <c r="H51" s="11">
        <v>37</v>
      </c>
      <c r="I51" s="11">
        <v>49</v>
      </c>
      <c r="J51" s="11">
        <v>55</v>
      </c>
      <c r="K51" s="11">
        <v>60</v>
      </c>
    </row>
    <row r="52" spans="1:11" ht="75" x14ac:dyDescent="0.25">
      <c r="A52" s="1" t="s">
        <v>7</v>
      </c>
      <c r="B52" s="10" t="s">
        <v>102</v>
      </c>
      <c r="C52" s="9"/>
      <c r="D52" s="11">
        <v>0</v>
      </c>
      <c r="E52" s="12" t="s">
        <v>83</v>
      </c>
      <c r="F52" s="11">
        <v>19</v>
      </c>
      <c r="G52" s="11">
        <v>27</v>
      </c>
      <c r="H52" s="11">
        <v>33</v>
      </c>
      <c r="I52" s="11">
        <v>40</v>
      </c>
      <c r="J52" s="11">
        <v>47</v>
      </c>
      <c r="K52" s="11">
        <v>100</v>
      </c>
    </row>
    <row r="53" spans="1:11" ht="75" x14ac:dyDescent="0.25">
      <c r="A53" s="1" t="s">
        <v>8</v>
      </c>
      <c r="B53" s="10" t="s">
        <v>103</v>
      </c>
      <c r="C53" s="9"/>
      <c r="D53" s="11">
        <v>0</v>
      </c>
      <c r="E53" s="12" t="s">
        <v>84</v>
      </c>
      <c r="F53" s="11">
        <v>2</v>
      </c>
      <c r="G53" s="11">
        <v>9</v>
      </c>
      <c r="H53" s="11">
        <v>14</v>
      </c>
      <c r="I53" s="11">
        <v>17</v>
      </c>
      <c r="J53" s="11">
        <v>21</v>
      </c>
      <c r="K53" s="11">
        <v>75</v>
      </c>
    </row>
    <row r="54" spans="1:11" ht="19.5" x14ac:dyDescent="0.25">
      <c r="A54" s="162" t="s">
        <v>452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4"/>
    </row>
    <row r="55" spans="1:11" ht="112.5" x14ac:dyDescent="0.25">
      <c r="A55" s="1" t="s">
        <v>16</v>
      </c>
      <c r="B55" s="2" t="s">
        <v>104</v>
      </c>
      <c r="C55" s="9"/>
      <c r="D55" s="11">
        <v>10</v>
      </c>
      <c r="E55" s="12">
        <v>43100</v>
      </c>
      <c r="F55" s="11">
        <v>1.4999999999999999E-2</v>
      </c>
      <c r="G55" s="11">
        <v>0.02</v>
      </c>
      <c r="H55" s="11">
        <v>2.5000000000000001E-2</v>
      </c>
      <c r="I55" s="11">
        <v>3.5000000000000003E-2</v>
      </c>
      <c r="J55" s="11">
        <v>0.04</v>
      </c>
      <c r="K55" s="11">
        <v>4.4999999999999998E-2</v>
      </c>
    </row>
    <row r="56" spans="1:11" ht="19.5" x14ac:dyDescent="0.25">
      <c r="A56" s="162" t="s">
        <v>453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4"/>
    </row>
    <row r="57" spans="1:11" ht="131.25" x14ac:dyDescent="0.25">
      <c r="A57" s="1" t="s">
        <v>16</v>
      </c>
      <c r="B57" s="99" t="s">
        <v>454</v>
      </c>
      <c r="C57" s="121">
        <v>160</v>
      </c>
      <c r="D57" s="118">
        <v>43466</v>
      </c>
      <c r="E57" s="121">
        <v>160</v>
      </c>
      <c r="F57" s="121">
        <v>180</v>
      </c>
      <c r="G57" s="121">
        <v>190</v>
      </c>
      <c r="H57" s="121">
        <v>210</v>
      </c>
      <c r="I57" s="122">
        <v>230</v>
      </c>
      <c r="J57" s="119">
        <v>250</v>
      </c>
      <c r="K57" s="11">
        <v>4.4999999999999998E-2</v>
      </c>
    </row>
    <row r="58" spans="1:11" ht="19.5" x14ac:dyDescent="0.25">
      <c r="A58" s="162" t="s">
        <v>455</v>
      </c>
      <c r="B58" s="163"/>
      <c r="C58" s="163"/>
      <c r="D58" s="163"/>
      <c r="E58" s="163"/>
      <c r="F58" s="163"/>
      <c r="G58" s="163"/>
      <c r="H58" s="163"/>
      <c r="I58" s="163"/>
      <c r="J58" s="163"/>
      <c r="K58" s="164"/>
    </row>
    <row r="59" spans="1:11" ht="93.75" x14ac:dyDescent="0.25">
      <c r="A59" s="1" t="s">
        <v>16</v>
      </c>
      <c r="B59" s="2" t="s">
        <v>20</v>
      </c>
      <c r="C59" s="9"/>
      <c r="D59" s="11">
        <v>2.5000000000000001E-2</v>
      </c>
      <c r="E59" s="12" t="s">
        <v>85</v>
      </c>
      <c r="F59" s="11">
        <v>2.8000000000000001E-2</v>
      </c>
      <c r="G59" s="11">
        <v>0.03</v>
      </c>
      <c r="H59" s="11">
        <v>3.6999999999999998E-2</v>
      </c>
      <c r="I59" s="11">
        <v>4.2000000000000003E-2</v>
      </c>
      <c r="J59" s="11">
        <v>0.05</v>
      </c>
      <c r="K59" s="11">
        <v>0.06</v>
      </c>
    </row>
    <row r="60" spans="1:11" ht="37.5" x14ac:dyDescent="0.25">
      <c r="A60" s="1" t="s">
        <v>12</v>
      </c>
      <c r="B60" s="10" t="s">
        <v>105</v>
      </c>
      <c r="C60" s="9"/>
      <c r="D60" s="11">
        <v>10</v>
      </c>
      <c r="E60" s="12" t="s">
        <v>85</v>
      </c>
      <c r="F60" s="11">
        <v>14</v>
      </c>
      <c r="G60" s="11">
        <v>16</v>
      </c>
      <c r="H60" s="11">
        <v>17</v>
      </c>
      <c r="I60" s="11">
        <v>18</v>
      </c>
      <c r="J60" s="11">
        <v>19</v>
      </c>
      <c r="K60" s="11">
        <v>20</v>
      </c>
    </row>
    <row r="61" spans="1:11" ht="37.5" x14ac:dyDescent="0.25">
      <c r="A61" s="1" t="s">
        <v>7</v>
      </c>
      <c r="B61" s="10" t="s">
        <v>106</v>
      </c>
      <c r="C61" s="9"/>
      <c r="D61" s="11" t="s">
        <v>108</v>
      </c>
      <c r="E61" s="12" t="s">
        <v>85</v>
      </c>
      <c r="F61" s="11">
        <v>30</v>
      </c>
      <c r="G61" s="11">
        <v>33</v>
      </c>
      <c r="H61" s="11">
        <v>36</v>
      </c>
      <c r="I61" s="11">
        <v>39</v>
      </c>
      <c r="J61" s="11">
        <v>42</v>
      </c>
      <c r="K61" s="11">
        <v>45</v>
      </c>
    </row>
    <row r="62" spans="1:11" ht="37.5" x14ac:dyDescent="0.25">
      <c r="A62" s="1" t="s">
        <v>8</v>
      </c>
      <c r="B62" s="10" t="s">
        <v>107</v>
      </c>
      <c r="C62" s="9"/>
      <c r="D62" s="11" t="s">
        <v>21</v>
      </c>
      <c r="E62" s="12" t="s">
        <v>85</v>
      </c>
      <c r="F62" s="11">
        <v>20</v>
      </c>
      <c r="G62" s="11">
        <v>30</v>
      </c>
      <c r="H62" s="11">
        <v>40</v>
      </c>
      <c r="I62" s="11">
        <v>50</v>
      </c>
      <c r="J62" s="11">
        <v>60</v>
      </c>
      <c r="K62" s="11">
        <v>70</v>
      </c>
    </row>
    <row r="63" spans="1:11" ht="19.5" x14ac:dyDescent="0.25">
      <c r="A63" s="162" t="s">
        <v>456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4"/>
    </row>
    <row r="64" spans="1:11" ht="75" x14ac:dyDescent="0.25">
      <c r="A64" s="1" t="s">
        <v>16</v>
      </c>
      <c r="B64" s="99" t="s">
        <v>457</v>
      </c>
      <c r="C64" s="121">
        <v>280</v>
      </c>
      <c r="D64" s="118">
        <v>43489</v>
      </c>
      <c r="E64" s="121">
        <v>280</v>
      </c>
      <c r="F64" s="121">
        <v>290</v>
      </c>
      <c r="G64" s="121">
        <v>300</v>
      </c>
      <c r="H64" s="121">
        <v>303</v>
      </c>
      <c r="I64" s="122">
        <v>305</v>
      </c>
      <c r="J64" s="119">
        <v>310</v>
      </c>
      <c r="K64" s="11">
        <v>0.06</v>
      </c>
    </row>
    <row r="66" spans="1:13" ht="18.75" x14ac:dyDescent="0.25">
      <c r="A66" s="172" t="s">
        <v>59</v>
      </c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4"/>
    </row>
    <row r="67" spans="1:13" ht="18.75" x14ac:dyDescent="0.25">
      <c r="A67" s="179" t="s">
        <v>0</v>
      </c>
      <c r="B67" s="177" t="s">
        <v>72</v>
      </c>
      <c r="C67" s="8"/>
      <c r="D67" s="179" t="s">
        <v>56</v>
      </c>
      <c r="E67" s="177" t="s">
        <v>55</v>
      </c>
      <c r="F67" s="179" t="s">
        <v>68</v>
      </c>
      <c r="G67" s="181" t="s">
        <v>58</v>
      </c>
      <c r="H67" s="182"/>
      <c r="I67" s="182"/>
      <c r="J67" s="182"/>
      <c r="K67" s="182"/>
      <c r="L67" s="182"/>
      <c r="M67" s="183"/>
    </row>
    <row r="68" spans="1:13" ht="19.5" thickBot="1" x14ac:dyDescent="0.3">
      <c r="A68" s="180"/>
      <c r="B68" s="178"/>
      <c r="C68" s="5"/>
      <c r="D68" s="180"/>
      <c r="E68" s="178"/>
      <c r="F68" s="180"/>
      <c r="G68" s="6" t="s">
        <v>62</v>
      </c>
      <c r="H68" s="6" t="s">
        <v>63</v>
      </c>
      <c r="I68" s="5" t="s">
        <v>64</v>
      </c>
      <c r="J68" s="5" t="s">
        <v>65</v>
      </c>
      <c r="K68" s="5" t="s">
        <v>66</v>
      </c>
      <c r="L68" s="5" t="s">
        <v>67</v>
      </c>
      <c r="M68" s="5" t="s">
        <v>57</v>
      </c>
    </row>
    <row r="69" spans="1:13" ht="93.75" x14ac:dyDescent="0.25">
      <c r="A69" s="190" t="s">
        <v>428</v>
      </c>
      <c r="B69" s="191"/>
      <c r="C69" s="191"/>
      <c r="D69" s="191"/>
      <c r="E69" s="191"/>
      <c r="F69" s="191"/>
      <c r="G69" s="20" t="s">
        <v>78</v>
      </c>
      <c r="H69" s="20" t="s">
        <v>78</v>
      </c>
      <c r="I69" s="20" t="s">
        <v>78</v>
      </c>
      <c r="J69" s="20" t="s">
        <v>78</v>
      </c>
      <c r="K69" s="20" t="s">
        <v>78</v>
      </c>
      <c r="L69" s="20" t="s">
        <v>78</v>
      </c>
      <c r="M69" s="21" t="s">
        <v>78</v>
      </c>
    </row>
    <row r="70" spans="1:13" ht="18.75" x14ac:dyDescent="0.25">
      <c r="A70" s="193" t="s">
        <v>10</v>
      </c>
      <c r="B70" s="184" t="s">
        <v>430</v>
      </c>
      <c r="C70" s="3"/>
      <c r="D70" s="185" t="s">
        <v>308</v>
      </c>
      <c r="E70" s="185" t="s">
        <v>429</v>
      </c>
      <c r="F70" s="4" t="s">
        <v>57</v>
      </c>
      <c r="G70" s="18">
        <f>G71+G72+G73</f>
        <v>1.498</v>
      </c>
      <c r="H70" s="18">
        <f t="shared" ref="H70:M70" si="0">H71+H72+H73</f>
        <v>2.552</v>
      </c>
      <c r="I70" s="18">
        <f t="shared" si="0"/>
        <v>0</v>
      </c>
      <c r="J70" s="18">
        <f t="shared" si="0"/>
        <v>0</v>
      </c>
      <c r="K70" s="18">
        <f t="shared" si="0"/>
        <v>0</v>
      </c>
      <c r="L70" s="18">
        <f t="shared" si="0"/>
        <v>0</v>
      </c>
      <c r="M70" s="18">
        <f t="shared" si="0"/>
        <v>4.05</v>
      </c>
    </row>
    <row r="71" spans="1:13" ht="37.5" x14ac:dyDescent="0.25">
      <c r="A71" s="193"/>
      <c r="B71" s="184"/>
      <c r="C71" s="3"/>
      <c r="D71" s="185"/>
      <c r="E71" s="185"/>
      <c r="F71" s="4" t="s">
        <v>69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9">
        <f>G71+H71+I71+J71+K71+L71</f>
        <v>0</v>
      </c>
    </row>
    <row r="72" spans="1:13" ht="37.5" x14ac:dyDescent="0.25">
      <c r="A72" s="193"/>
      <c r="B72" s="184"/>
      <c r="C72" s="3"/>
      <c r="D72" s="185"/>
      <c r="E72" s="185"/>
      <c r="F72" s="4" t="s">
        <v>70</v>
      </c>
      <c r="G72" s="18">
        <v>1.4530000000000001</v>
      </c>
      <c r="H72" s="18">
        <v>2.4750000000000001</v>
      </c>
      <c r="I72" s="18">
        <v>0</v>
      </c>
      <c r="J72" s="18">
        <v>0</v>
      </c>
      <c r="K72" s="18">
        <v>0</v>
      </c>
      <c r="L72" s="18">
        <v>0</v>
      </c>
      <c r="M72" s="19">
        <f t="shared" ref="M72:M73" si="1">G72+H72+I72+J72+K72+L72</f>
        <v>3.9279999999999999</v>
      </c>
    </row>
    <row r="73" spans="1:13" ht="56.25" x14ac:dyDescent="0.25">
      <c r="A73" s="193"/>
      <c r="B73" s="184"/>
      <c r="C73" s="3"/>
      <c r="D73" s="185"/>
      <c r="E73" s="185"/>
      <c r="F73" s="4" t="s">
        <v>71</v>
      </c>
      <c r="G73" s="18">
        <v>4.4999999999999998E-2</v>
      </c>
      <c r="H73" s="18">
        <v>7.6999999999999999E-2</v>
      </c>
      <c r="I73" s="18">
        <v>0</v>
      </c>
      <c r="J73" s="18">
        <v>0</v>
      </c>
      <c r="K73" s="18">
        <v>0</v>
      </c>
      <c r="L73" s="18">
        <v>0</v>
      </c>
      <c r="M73" s="19">
        <f t="shared" si="1"/>
        <v>0.122</v>
      </c>
    </row>
    <row r="74" spans="1:13" ht="18.75" customHeight="1" x14ac:dyDescent="0.25">
      <c r="A74" s="193" t="s">
        <v>11</v>
      </c>
      <c r="B74" s="184" t="s">
        <v>431</v>
      </c>
      <c r="C74" s="99"/>
      <c r="D74" s="185" t="s">
        <v>308</v>
      </c>
      <c r="E74" s="185" t="s">
        <v>429</v>
      </c>
      <c r="F74" s="100" t="s">
        <v>57</v>
      </c>
      <c r="G74" s="18">
        <f>G75+G76+G77</f>
        <v>17.074999999999999</v>
      </c>
      <c r="H74" s="18">
        <f t="shared" ref="H74" si="2">H75+H76+H77</f>
        <v>20.987000000000002</v>
      </c>
      <c r="I74" s="18">
        <f t="shared" ref="I74" si="3">I75+I76+I77</f>
        <v>0</v>
      </c>
      <c r="J74" s="18">
        <f t="shared" ref="J74" si="4">J75+J76+J77</f>
        <v>0</v>
      </c>
      <c r="K74" s="18">
        <f t="shared" ref="K74" si="5">K75+K76+K77</f>
        <v>0</v>
      </c>
      <c r="L74" s="18">
        <f t="shared" ref="L74" si="6">L75+L76+L77</f>
        <v>0</v>
      </c>
      <c r="M74" s="18">
        <f t="shared" ref="M74" si="7">M75+M76+M77</f>
        <v>38.061999999999998</v>
      </c>
    </row>
    <row r="75" spans="1:13" ht="37.5" x14ac:dyDescent="0.25">
      <c r="A75" s="193"/>
      <c r="B75" s="184"/>
      <c r="C75" s="99"/>
      <c r="D75" s="185"/>
      <c r="E75" s="185"/>
      <c r="F75" s="100" t="s">
        <v>69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9">
        <f>G75+H75+I75+J75+K75+L75</f>
        <v>0</v>
      </c>
    </row>
    <row r="76" spans="1:13" ht="37.5" x14ac:dyDescent="0.25">
      <c r="A76" s="193"/>
      <c r="B76" s="184"/>
      <c r="C76" s="99"/>
      <c r="D76" s="185"/>
      <c r="E76" s="185"/>
      <c r="F76" s="100" t="s">
        <v>70</v>
      </c>
      <c r="G76" s="18">
        <v>16.562999999999999</v>
      </c>
      <c r="H76" s="18">
        <v>20.355</v>
      </c>
      <c r="I76" s="18">
        <v>0</v>
      </c>
      <c r="J76" s="18">
        <v>0</v>
      </c>
      <c r="K76" s="18">
        <v>0</v>
      </c>
      <c r="L76" s="18">
        <v>0</v>
      </c>
      <c r="M76" s="19">
        <f t="shared" ref="M76:M77" si="8">G76+H76+I76+J76+K76+L76</f>
        <v>36.917999999999999</v>
      </c>
    </row>
    <row r="77" spans="1:13" ht="56.25" customHeight="1" thickBot="1" x14ac:dyDescent="0.3">
      <c r="A77" s="193"/>
      <c r="B77" s="184"/>
      <c r="C77" s="99"/>
      <c r="D77" s="185"/>
      <c r="E77" s="185"/>
      <c r="F77" s="100" t="s">
        <v>71</v>
      </c>
      <c r="G77" s="18">
        <v>0.51200000000000001</v>
      </c>
      <c r="H77" s="18">
        <v>0.63200000000000001</v>
      </c>
      <c r="I77" s="18">
        <v>0</v>
      </c>
      <c r="J77" s="18">
        <v>0</v>
      </c>
      <c r="K77" s="18">
        <v>0</v>
      </c>
      <c r="L77" s="18">
        <v>0</v>
      </c>
      <c r="M77" s="19">
        <f t="shared" si="8"/>
        <v>1.1440000000000001</v>
      </c>
    </row>
    <row r="78" spans="1:13" ht="93.75" customHeight="1" x14ac:dyDescent="0.25">
      <c r="A78" s="190" t="s">
        <v>433</v>
      </c>
      <c r="B78" s="191"/>
      <c r="C78" s="191"/>
      <c r="D78" s="191"/>
      <c r="E78" s="191"/>
      <c r="F78" s="191"/>
      <c r="G78" s="20" t="s">
        <v>78</v>
      </c>
      <c r="H78" s="20" t="s">
        <v>78</v>
      </c>
      <c r="I78" s="20" t="s">
        <v>78</v>
      </c>
      <c r="J78" s="20" t="s">
        <v>78</v>
      </c>
      <c r="K78" s="20" t="s">
        <v>78</v>
      </c>
      <c r="L78" s="20" t="s">
        <v>78</v>
      </c>
      <c r="M78" s="20" t="s">
        <v>78</v>
      </c>
    </row>
    <row r="79" spans="1:13" ht="18.75" customHeight="1" x14ac:dyDescent="0.25">
      <c r="A79" s="193" t="s">
        <v>5</v>
      </c>
      <c r="B79" s="184" t="s">
        <v>432</v>
      </c>
      <c r="C79" s="99"/>
      <c r="D79" s="185" t="s">
        <v>320</v>
      </c>
      <c r="E79" s="185" t="s">
        <v>429</v>
      </c>
      <c r="F79" s="100" t="s">
        <v>57</v>
      </c>
      <c r="G79" s="18">
        <f>G80+G81+G82</f>
        <v>7.9359999999999999</v>
      </c>
      <c r="H79" s="18">
        <f t="shared" ref="H79" si="9">H80+H81+H82</f>
        <v>0</v>
      </c>
      <c r="I79" s="18">
        <f t="shared" ref="I79" si="10">I80+I81+I82</f>
        <v>0</v>
      </c>
      <c r="J79" s="18">
        <f t="shared" ref="J79" si="11">J80+J81+J82</f>
        <v>0</v>
      </c>
      <c r="K79" s="18">
        <f t="shared" ref="K79" si="12">K80+K81+K82</f>
        <v>0</v>
      </c>
      <c r="L79" s="18">
        <f t="shared" ref="L79" si="13">L80+L81+L82</f>
        <v>0</v>
      </c>
      <c r="M79" s="18">
        <f t="shared" ref="M79" si="14">M80+M81+M82</f>
        <v>7.9359999999999999</v>
      </c>
    </row>
    <row r="80" spans="1:13" ht="37.5" x14ac:dyDescent="0.25">
      <c r="A80" s="193"/>
      <c r="B80" s="184"/>
      <c r="C80" s="99"/>
      <c r="D80" s="185"/>
      <c r="E80" s="185"/>
      <c r="F80" s="100" t="s">
        <v>69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9">
        <f>G80+H80+I80+J80+K80+L80</f>
        <v>0</v>
      </c>
    </row>
    <row r="81" spans="1:13" ht="37.5" x14ac:dyDescent="0.25">
      <c r="A81" s="193"/>
      <c r="B81" s="184"/>
      <c r="C81" s="99"/>
      <c r="D81" s="185"/>
      <c r="E81" s="185"/>
      <c r="F81" s="100" t="s">
        <v>70</v>
      </c>
      <c r="G81" s="18">
        <v>7.8959999999999999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9">
        <f t="shared" ref="M81:M82" si="15">G81+H81+I81+J81+K81+L81</f>
        <v>7.8959999999999999</v>
      </c>
    </row>
    <row r="82" spans="1:13" ht="56.25" customHeight="1" x14ac:dyDescent="0.25">
      <c r="A82" s="193"/>
      <c r="B82" s="184"/>
      <c r="C82" s="99"/>
      <c r="D82" s="185"/>
      <c r="E82" s="185"/>
      <c r="F82" s="100" t="s">
        <v>71</v>
      </c>
      <c r="G82" s="18">
        <v>0.04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9">
        <f t="shared" si="15"/>
        <v>0.04</v>
      </c>
    </row>
    <row r="83" spans="1:13" ht="18.75" customHeight="1" x14ac:dyDescent="0.25">
      <c r="A83" s="193" t="s">
        <v>6</v>
      </c>
      <c r="B83" s="184" t="s">
        <v>434</v>
      </c>
      <c r="C83" s="99"/>
      <c r="D83" s="185" t="s">
        <v>325</v>
      </c>
      <c r="E83" s="185" t="s">
        <v>429</v>
      </c>
      <c r="F83" s="100" t="s">
        <v>57</v>
      </c>
      <c r="G83" s="18">
        <f>G84+G85+G86</f>
        <v>7.9359999999999999</v>
      </c>
      <c r="H83" s="18">
        <f t="shared" ref="H83" si="16">H84+H85+H86</f>
        <v>0</v>
      </c>
      <c r="I83" s="18">
        <f t="shared" ref="I83" si="17">I84+I85+I86</f>
        <v>0</v>
      </c>
      <c r="J83" s="18">
        <f t="shared" ref="J83" si="18">J84+J85+J86</f>
        <v>0</v>
      </c>
      <c r="K83" s="18">
        <f t="shared" ref="K83" si="19">K84+K85+K86</f>
        <v>0</v>
      </c>
      <c r="L83" s="18">
        <f t="shared" ref="L83" si="20">L84+L85+L86</f>
        <v>0</v>
      </c>
      <c r="M83" s="18">
        <f t="shared" ref="M83" si="21">M84+M85+M86</f>
        <v>7.9359999999999999</v>
      </c>
    </row>
    <row r="84" spans="1:13" ht="37.5" x14ac:dyDescent="0.25">
      <c r="A84" s="193"/>
      <c r="B84" s="184"/>
      <c r="C84" s="99"/>
      <c r="D84" s="185"/>
      <c r="E84" s="185"/>
      <c r="F84" s="100" t="s">
        <v>69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9">
        <f>G84+H84+I84+J84+K84+L84</f>
        <v>0</v>
      </c>
    </row>
    <row r="85" spans="1:13" ht="37.5" x14ac:dyDescent="0.25">
      <c r="A85" s="193"/>
      <c r="B85" s="184"/>
      <c r="C85" s="99"/>
      <c r="D85" s="185"/>
      <c r="E85" s="185"/>
      <c r="F85" s="100" t="s">
        <v>70</v>
      </c>
      <c r="G85" s="18">
        <v>7.8959999999999999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9">
        <f t="shared" ref="M85:M86" si="22">G85+H85+I85+J85+K85+L85</f>
        <v>7.8959999999999999</v>
      </c>
    </row>
    <row r="86" spans="1:13" ht="56.25" customHeight="1" x14ac:dyDescent="0.25">
      <c r="A86" s="193"/>
      <c r="B86" s="184"/>
      <c r="C86" s="99"/>
      <c r="D86" s="185"/>
      <c r="E86" s="185"/>
      <c r="F86" s="100" t="s">
        <v>71</v>
      </c>
      <c r="G86" s="18">
        <v>0.04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9">
        <f t="shared" si="22"/>
        <v>0.04</v>
      </c>
    </row>
    <row r="87" spans="1:13" ht="19.5" thickBot="1" x14ac:dyDescent="0.3">
      <c r="A87" s="22" t="s">
        <v>74</v>
      </c>
      <c r="B87" s="16" t="s">
        <v>74</v>
      </c>
      <c r="C87" s="16" t="s">
        <v>74</v>
      </c>
      <c r="D87" s="16" t="s">
        <v>74</v>
      </c>
      <c r="E87" s="16" t="s">
        <v>74</v>
      </c>
      <c r="F87" s="16" t="s">
        <v>74</v>
      </c>
      <c r="G87" s="16" t="s">
        <v>74</v>
      </c>
      <c r="H87" s="16" t="s">
        <v>74</v>
      </c>
      <c r="I87" s="16" t="s">
        <v>74</v>
      </c>
      <c r="J87" s="16" t="s">
        <v>74</v>
      </c>
      <c r="K87" s="16" t="s">
        <v>74</v>
      </c>
      <c r="L87" s="16" t="s">
        <v>74</v>
      </c>
      <c r="M87" s="26" t="s">
        <v>74</v>
      </c>
    </row>
    <row r="88" spans="1:13" ht="18.75" x14ac:dyDescent="0.25">
      <c r="A88" s="187" t="s">
        <v>73</v>
      </c>
      <c r="B88" s="187"/>
      <c r="C88" s="187"/>
      <c r="D88" s="187"/>
      <c r="E88" s="187"/>
      <c r="F88" s="187"/>
      <c r="G88" s="25">
        <f>G89+G90+G91</f>
        <v>34.445</v>
      </c>
      <c r="H88" s="25">
        <f t="shared" ref="H88:M88" si="23">H89+H90+H91</f>
        <v>23.539000000000001</v>
      </c>
      <c r="I88" s="25">
        <f t="shared" si="23"/>
        <v>0</v>
      </c>
      <c r="J88" s="25">
        <f t="shared" si="23"/>
        <v>0</v>
      </c>
      <c r="K88" s="25">
        <f t="shared" si="23"/>
        <v>0</v>
      </c>
      <c r="L88" s="25">
        <f t="shared" si="23"/>
        <v>0</v>
      </c>
      <c r="M88" s="25">
        <f t="shared" si="23"/>
        <v>57.983999999999995</v>
      </c>
    </row>
    <row r="89" spans="1:13" ht="18.75" x14ac:dyDescent="0.25">
      <c r="A89" s="188" t="s">
        <v>69</v>
      </c>
      <c r="B89" s="188"/>
      <c r="C89" s="188"/>
      <c r="D89" s="188"/>
      <c r="E89" s="188"/>
      <c r="F89" s="188"/>
      <c r="G89" s="18">
        <f>G71+G75+G80+G84</f>
        <v>0</v>
      </c>
      <c r="H89" s="18">
        <f t="shared" ref="H89:M89" si="24">H71+H75+H80+H84</f>
        <v>0</v>
      </c>
      <c r="I89" s="18">
        <f t="shared" si="24"/>
        <v>0</v>
      </c>
      <c r="J89" s="18">
        <f t="shared" si="24"/>
        <v>0</v>
      </c>
      <c r="K89" s="18">
        <f t="shared" si="24"/>
        <v>0</v>
      </c>
      <c r="L89" s="18">
        <f t="shared" si="24"/>
        <v>0</v>
      </c>
      <c r="M89" s="18">
        <f t="shared" si="24"/>
        <v>0</v>
      </c>
    </row>
    <row r="90" spans="1:13" ht="18.75" x14ac:dyDescent="0.25">
      <c r="A90" s="188" t="s">
        <v>70</v>
      </c>
      <c r="B90" s="188"/>
      <c r="C90" s="188"/>
      <c r="D90" s="188"/>
      <c r="E90" s="188"/>
      <c r="F90" s="188"/>
      <c r="G90" s="18">
        <f>G72+G76+G81+G85</f>
        <v>33.808</v>
      </c>
      <c r="H90" s="18">
        <f t="shared" ref="H90:M90" si="25">H72+H76+H81+H85</f>
        <v>22.830000000000002</v>
      </c>
      <c r="I90" s="18">
        <f t="shared" si="25"/>
        <v>0</v>
      </c>
      <c r="J90" s="18">
        <f t="shared" si="25"/>
        <v>0</v>
      </c>
      <c r="K90" s="18">
        <f t="shared" si="25"/>
        <v>0</v>
      </c>
      <c r="L90" s="18">
        <f t="shared" si="25"/>
        <v>0</v>
      </c>
      <c r="M90" s="18">
        <f t="shared" si="25"/>
        <v>56.637999999999998</v>
      </c>
    </row>
    <row r="91" spans="1:13" ht="18.75" x14ac:dyDescent="0.25">
      <c r="A91" s="188" t="s">
        <v>71</v>
      </c>
      <c r="B91" s="188"/>
      <c r="C91" s="188"/>
      <c r="D91" s="188"/>
      <c r="E91" s="188"/>
      <c r="F91" s="188"/>
      <c r="G91" s="18">
        <f>G73+G77+G82+G86</f>
        <v>0.63700000000000012</v>
      </c>
      <c r="H91" s="18">
        <f t="shared" ref="H91:M91" si="26">H73+H77+H82+H86</f>
        <v>0.70899999999999996</v>
      </c>
      <c r="I91" s="18">
        <f t="shared" si="26"/>
        <v>0</v>
      </c>
      <c r="J91" s="18">
        <f t="shared" si="26"/>
        <v>0</v>
      </c>
      <c r="K91" s="18">
        <f t="shared" si="26"/>
        <v>0</v>
      </c>
      <c r="L91" s="18">
        <f t="shared" si="26"/>
        <v>0</v>
      </c>
      <c r="M91" s="18">
        <f t="shared" si="26"/>
        <v>1.3460000000000001</v>
      </c>
    </row>
  </sheetData>
  <mergeCells count="50">
    <mergeCell ref="G67:M67"/>
    <mergeCell ref="A74:A77"/>
    <mergeCell ref="A88:F88"/>
    <mergeCell ref="A89:F89"/>
    <mergeCell ref="A90:F90"/>
    <mergeCell ref="B79:B82"/>
    <mergeCell ref="D79:D82"/>
    <mergeCell ref="E79:E82"/>
    <mergeCell ref="A83:A86"/>
    <mergeCell ref="B83:B86"/>
    <mergeCell ref="D83:D86"/>
    <mergeCell ref="E83:E86"/>
    <mergeCell ref="A91:F91"/>
    <mergeCell ref="A67:A68"/>
    <mergeCell ref="B67:B68"/>
    <mergeCell ref="D67:D68"/>
    <mergeCell ref="E67:E68"/>
    <mergeCell ref="F67:F68"/>
    <mergeCell ref="A78:F78"/>
    <mergeCell ref="A69:F69"/>
    <mergeCell ref="A70:A73"/>
    <mergeCell ref="B70:B73"/>
    <mergeCell ref="D70:D73"/>
    <mergeCell ref="E70:E73"/>
    <mergeCell ref="B74:B77"/>
    <mergeCell ref="D74:D77"/>
    <mergeCell ref="E74:E77"/>
    <mergeCell ref="A79:A82"/>
    <mergeCell ref="A9:M9"/>
    <mergeCell ref="A10:M10"/>
    <mergeCell ref="A15:K15"/>
    <mergeCell ref="A12:K12"/>
    <mergeCell ref="A13:A14"/>
    <mergeCell ref="B13:B14"/>
    <mergeCell ref="D13:E13"/>
    <mergeCell ref="F13:K13"/>
    <mergeCell ref="A54:K54"/>
    <mergeCell ref="A66:M66"/>
    <mergeCell ref="A24:K24"/>
    <mergeCell ref="A32:K32"/>
    <mergeCell ref="A37:K37"/>
    <mergeCell ref="A56:K56"/>
    <mergeCell ref="A63:K63"/>
    <mergeCell ref="A58:K58"/>
    <mergeCell ref="A20:K20"/>
    <mergeCell ref="A29:K29"/>
    <mergeCell ref="A35:K35"/>
    <mergeCell ref="A43:K43"/>
    <mergeCell ref="A49:K49"/>
    <mergeCell ref="A47:K47"/>
  </mergeCells>
  <pageMargins left="0.16" right="0.16" top="0.39" bottom="0.26" header="0.3" footer="0.16"/>
  <pageSetup paperSize="9" scale="5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M50"/>
  <sheetViews>
    <sheetView view="pageBreakPreview" zoomScale="70" zoomScaleNormal="60" zoomScaleSheetLayoutView="70" workbookViewId="0">
      <selection sqref="A1:M50"/>
    </sheetView>
  </sheetViews>
  <sheetFormatPr defaultRowHeight="15" x14ac:dyDescent="0.25"/>
  <cols>
    <col min="1" max="1" width="6.5703125" customWidth="1"/>
    <col min="2" max="2" width="68.7109375" customWidth="1"/>
    <col min="3" max="3" width="0" hidden="1" customWidth="1"/>
    <col min="4" max="4" width="20.85546875" customWidth="1"/>
    <col min="5" max="5" width="21.140625" customWidth="1"/>
    <col min="6" max="6" width="19.42578125" customWidth="1"/>
    <col min="7" max="7" width="20.28515625" customWidth="1"/>
    <col min="8" max="11" width="18.42578125" customWidth="1"/>
    <col min="12" max="12" width="24" customWidth="1"/>
    <col min="13" max="13" width="18.42578125" customWidth="1"/>
  </cols>
  <sheetData>
    <row r="9" spans="1:12" ht="18.75" customHeight="1" x14ac:dyDescent="0.25"/>
    <row r="10" spans="1:12" ht="18.75" customHeight="1" x14ac:dyDescent="0.25">
      <c r="A10" s="153" t="s">
        <v>219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</row>
    <row r="11" spans="1:12" ht="18.75" x14ac:dyDescent="0.25">
      <c r="A11" s="153" t="s">
        <v>223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</row>
    <row r="13" spans="1:12" ht="18.75" x14ac:dyDescent="0.25">
      <c r="A13" s="154" t="s">
        <v>226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6"/>
    </row>
    <row r="14" spans="1:12" ht="18.75" x14ac:dyDescent="0.25">
      <c r="A14" s="195" t="s">
        <v>0</v>
      </c>
      <c r="B14" s="158" t="s">
        <v>14</v>
      </c>
      <c r="C14" s="8"/>
      <c r="D14" s="159" t="s">
        <v>15</v>
      </c>
      <c r="E14" s="160"/>
      <c r="F14" s="159" t="s">
        <v>47</v>
      </c>
      <c r="G14" s="161"/>
      <c r="H14" s="161"/>
      <c r="I14" s="161"/>
      <c r="J14" s="161"/>
      <c r="K14" s="160"/>
    </row>
    <row r="15" spans="1:12" ht="18.75" x14ac:dyDescent="0.25">
      <c r="A15" s="195"/>
      <c r="B15" s="158"/>
      <c r="C15" s="8"/>
      <c r="D15" s="8" t="s">
        <v>60</v>
      </c>
      <c r="E15" s="7" t="s">
        <v>61</v>
      </c>
      <c r="F15" s="7" t="s">
        <v>62</v>
      </c>
      <c r="G15" s="7" t="s">
        <v>63</v>
      </c>
      <c r="H15" s="8" t="s">
        <v>64</v>
      </c>
      <c r="I15" s="8" t="s">
        <v>65</v>
      </c>
      <c r="J15" s="8" t="s">
        <v>66</v>
      </c>
      <c r="K15" s="8" t="s">
        <v>67</v>
      </c>
    </row>
    <row r="16" spans="1:12" ht="19.5" x14ac:dyDescent="0.25">
      <c r="A16" s="162" t="s">
        <v>164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4"/>
    </row>
    <row r="17" spans="1:13" ht="56.25" x14ac:dyDescent="0.25">
      <c r="A17" s="1" t="s">
        <v>16</v>
      </c>
      <c r="B17" s="2" t="s">
        <v>165</v>
      </c>
      <c r="C17" s="9"/>
      <c r="D17" s="11">
        <v>1</v>
      </c>
      <c r="E17" s="12" t="s">
        <v>85</v>
      </c>
      <c r="F17" s="11">
        <v>1</v>
      </c>
      <c r="G17" s="11">
        <v>1</v>
      </c>
      <c r="H17" s="11">
        <v>2</v>
      </c>
      <c r="I17" s="11">
        <v>4</v>
      </c>
      <c r="J17" s="11">
        <v>6</v>
      </c>
      <c r="K17" s="11">
        <v>9</v>
      </c>
    </row>
    <row r="18" spans="1:13" ht="37.5" x14ac:dyDescent="0.25">
      <c r="A18" s="1" t="s">
        <v>12</v>
      </c>
      <c r="B18" s="10" t="s">
        <v>166</v>
      </c>
      <c r="C18" s="9"/>
      <c r="D18" s="11">
        <v>0</v>
      </c>
      <c r="E18" s="12" t="s">
        <v>85</v>
      </c>
      <c r="F18" s="11">
        <v>19</v>
      </c>
      <c r="G18" s="11">
        <v>19</v>
      </c>
      <c r="H18" s="11">
        <v>32</v>
      </c>
      <c r="I18" s="11">
        <v>32</v>
      </c>
      <c r="J18" s="11">
        <v>45</v>
      </c>
      <c r="K18" s="11">
        <v>45</v>
      </c>
    </row>
    <row r="19" spans="1:13" ht="89.25" customHeight="1" x14ac:dyDescent="0.25">
      <c r="A19" s="65"/>
      <c r="B19" s="64" t="s">
        <v>305</v>
      </c>
      <c r="C19" s="9"/>
      <c r="D19" s="9">
        <f>SUM(D20:D20)</f>
        <v>0</v>
      </c>
      <c r="E19" s="67"/>
      <c r="F19" s="9"/>
      <c r="G19" s="9"/>
      <c r="H19" s="9"/>
      <c r="I19" s="9"/>
      <c r="J19" s="9"/>
      <c r="K19" s="9"/>
    </row>
    <row r="20" spans="1:13" ht="18.75" x14ac:dyDescent="0.25">
      <c r="A20" s="39"/>
      <c r="B20" s="79" t="s">
        <v>223</v>
      </c>
      <c r="C20" s="40"/>
      <c r="D20" s="87"/>
      <c r="E20" s="12"/>
      <c r="F20" s="11"/>
      <c r="G20" s="11"/>
      <c r="H20" s="11"/>
      <c r="I20" s="11"/>
      <c r="J20" s="11"/>
      <c r="K20" s="11"/>
    </row>
    <row r="21" spans="1:13" ht="64.5" customHeight="1" x14ac:dyDescent="0.25">
      <c r="A21" s="65"/>
      <c r="B21" s="88" t="s">
        <v>306</v>
      </c>
      <c r="C21" s="40"/>
      <c r="D21" s="71">
        <f>SUM(D22:D22)</f>
        <v>0</v>
      </c>
      <c r="E21" s="67"/>
      <c r="F21" s="9"/>
      <c r="G21" s="9"/>
      <c r="H21" s="9"/>
      <c r="I21" s="9"/>
      <c r="J21" s="9"/>
      <c r="K21" s="9"/>
    </row>
    <row r="22" spans="1:13" ht="20.25" customHeight="1" x14ac:dyDescent="0.25">
      <c r="A22" s="39"/>
      <c r="B22" s="79" t="s">
        <v>223</v>
      </c>
      <c r="C22" s="40"/>
      <c r="D22" s="87"/>
      <c r="E22" s="12"/>
      <c r="F22" s="11"/>
      <c r="G22" s="11"/>
      <c r="H22" s="11"/>
      <c r="I22" s="11"/>
      <c r="J22" s="11"/>
      <c r="K22" s="11"/>
    </row>
    <row r="23" spans="1:13" ht="19.5" x14ac:dyDescent="0.25">
      <c r="A23" s="162" t="s">
        <v>167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4"/>
    </row>
    <row r="24" spans="1:13" ht="56.25" x14ac:dyDescent="0.25">
      <c r="A24" s="1" t="s">
        <v>16</v>
      </c>
      <c r="B24" s="2" t="s">
        <v>168</v>
      </c>
      <c r="C24" s="9"/>
      <c r="D24" s="11">
        <v>0</v>
      </c>
      <c r="E24" s="12" t="s">
        <v>85</v>
      </c>
      <c r="F24" s="11">
        <v>0</v>
      </c>
      <c r="G24" s="11">
        <v>50</v>
      </c>
      <c r="H24" s="11">
        <v>100</v>
      </c>
      <c r="I24" s="11">
        <v>150</v>
      </c>
      <c r="J24" s="11">
        <v>200</v>
      </c>
      <c r="K24" s="11">
        <v>250</v>
      </c>
    </row>
    <row r="25" spans="1:13" ht="56.25" x14ac:dyDescent="0.25">
      <c r="A25" s="1" t="s">
        <v>12</v>
      </c>
      <c r="B25" s="10" t="s">
        <v>169</v>
      </c>
      <c r="C25" s="9"/>
      <c r="D25" s="11">
        <v>0</v>
      </c>
      <c r="E25" s="12" t="s">
        <v>85</v>
      </c>
      <c r="F25" s="11">
        <v>0</v>
      </c>
      <c r="G25" s="11">
        <v>1</v>
      </c>
      <c r="H25" s="11">
        <v>1</v>
      </c>
      <c r="I25" s="11">
        <v>2</v>
      </c>
      <c r="J25" s="11">
        <v>2</v>
      </c>
      <c r="K25" s="11">
        <v>3</v>
      </c>
    </row>
    <row r="26" spans="1:13" ht="37.5" x14ac:dyDescent="0.25">
      <c r="A26" s="1" t="s">
        <v>7</v>
      </c>
      <c r="B26" s="10" t="s">
        <v>170</v>
      </c>
      <c r="C26" s="9"/>
      <c r="D26" s="11">
        <v>0</v>
      </c>
      <c r="E26" s="12" t="s">
        <v>85</v>
      </c>
      <c r="F26" s="11">
        <v>0</v>
      </c>
      <c r="G26" s="11">
        <v>5</v>
      </c>
      <c r="H26" s="11">
        <v>10</v>
      </c>
      <c r="I26" s="11">
        <v>15</v>
      </c>
      <c r="J26" s="11">
        <v>20</v>
      </c>
      <c r="K26" s="11">
        <v>25</v>
      </c>
    </row>
    <row r="27" spans="1:13" ht="19.5" x14ac:dyDescent="0.25">
      <c r="A27" s="162" t="s">
        <v>171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4"/>
    </row>
    <row r="28" spans="1:13" ht="37.5" x14ac:dyDescent="0.25">
      <c r="A28" s="1" t="s">
        <v>16</v>
      </c>
      <c r="B28" s="2" t="s">
        <v>172</v>
      </c>
      <c r="C28" s="9"/>
      <c r="D28" s="11">
        <v>1</v>
      </c>
      <c r="E28" s="12" t="s">
        <v>85</v>
      </c>
      <c r="F28" s="11">
        <v>1</v>
      </c>
      <c r="G28" s="11">
        <v>1</v>
      </c>
      <c r="H28" s="11">
        <v>1</v>
      </c>
      <c r="I28" s="11">
        <v>2</v>
      </c>
      <c r="J28" s="11">
        <v>3</v>
      </c>
      <c r="K28" s="11">
        <v>4</v>
      </c>
    </row>
    <row r="30" spans="1:13" ht="18.75" x14ac:dyDescent="0.25">
      <c r="A30" s="172" t="s">
        <v>59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</row>
    <row r="31" spans="1:13" ht="18.75" x14ac:dyDescent="0.25">
      <c r="A31" s="179" t="s">
        <v>0</v>
      </c>
      <c r="B31" s="177" t="s">
        <v>72</v>
      </c>
      <c r="C31" s="8"/>
      <c r="D31" s="179" t="s">
        <v>56</v>
      </c>
      <c r="E31" s="177" t="s">
        <v>55</v>
      </c>
      <c r="F31" s="179" t="s">
        <v>68</v>
      </c>
      <c r="G31" s="181" t="s">
        <v>58</v>
      </c>
      <c r="H31" s="182"/>
      <c r="I31" s="182"/>
      <c r="J31" s="182"/>
      <c r="K31" s="182"/>
      <c r="L31" s="182"/>
      <c r="M31" s="183"/>
    </row>
    <row r="32" spans="1:13" ht="19.5" thickBot="1" x14ac:dyDescent="0.3">
      <c r="A32" s="180"/>
      <c r="B32" s="178"/>
      <c r="C32" s="5"/>
      <c r="D32" s="180"/>
      <c r="E32" s="178"/>
      <c r="F32" s="180"/>
      <c r="G32" s="6" t="s">
        <v>62</v>
      </c>
      <c r="H32" s="6" t="s">
        <v>63</v>
      </c>
      <c r="I32" s="5" t="s">
        <v>64</v>
      </c>
      <c r="J32" s="5" t="s">
        <v>65</v>
      </c>
      <c r="K32" s="5" t="s">
        <v>66</v>
      </c>
      <c r="L32" s="5" t="s">
        <v>67</v>
      </c>
      <c r="M32" s="5" t="s">
        <v>57</v>
      </c>
    </row>
    <row r="33" spans="1:13" ht="112.5" x14ac:dyDescent="0.25">
      <c r="A33" s="190" t="s">
        <v>319</v>
      </c>
      <c r="B33" s="191"/>
      <c r="C33" s="191"/>
      <c r="D33" s="191"/>
      <c r="E33" s="191"/>
      <c r="F33" s="191"/>
      <c r="G33" s="20" t="s">
        <v>78</v>
      </c>
      <c r="H33" s="20" t="s">
        <v>78</v>
      </c>
      <c r="I33" s="20" t="s">
        <v>78</v>
      </c>
      <c r="J33" s="20" t="s">
        <v>78</v>
      </c>
      <c r="K33" s="20" t="s">
        <v>78</v>
      </c>
      <c r="L33" s="20" t="s">
        <v>78</v>
      </c>
      <c r="M33" s="21" t="s">
        <v>78</v>
      </c>
    </row>
    <row r="34" spans="1:13" ht="18.75" x14ac:dyDescent="0.25">
      <c r="A34" s="193" t="s">
        <v>10</v>
      </c>
      <c r="B34" s="184" t="s">
        <v>385</v>
      </c>
      <c r="C34" s="3"/>
      <c r="D34" s="185" t="s">
        <v>320</v>
      </c>
      <c r="E34" s="192" t="s">
        <v>321</v>
      </c>
      <c r="F34" s="4" t="s">
        <v>57</v>
      </c>
      <c r="G34" s="93">
        <f>G35+G36+G37</f>
        <v>34.0867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94">
        <f>G34+H34+I34+J34+K34+L34</f>
        <v>34.0867</v>
      </c>
    </row>
    <row r="35" spans="1:13" ht="37.5" x14ac:dyDescent="0.25">
      <c r="A35" s="193"/>
      <c r="B35" s="184"/>
      <c r="C35" s="3"/>
      <c r="D35" s="185"/>
      <c r="E35" s="192"/>
      <c r="F35" s="4" t="s">
        <v>69</v>
      </c>
      <c r="G35" s="93">
        <v>33.748699999999999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94">
        <f t="shared" ref="M35:M50" si="0">G35+H35+I35+J35+K35+L35</f>
        <v>33.748699999999999</v>
      </c>
    </row>
    <row r="36" spans="1:13" ht="37.5" x14ac:dyDescent="0.25">
      <c r="A36" s="193"/>
      <c r="B36" s="184"/>
      <c r="C36" s="3"/>
      <c r="D36" s="185"/>
      <c r="E36" s="192"/>
      <c r="F36" s="4" t="s">
        <v>70</v>
      </c>
      <c r="G36" s="93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94">
        <f t="shared" si="0"/>
        <v>0</v>
      </c>
    </row>
    <row r="37" spans="1:13" ht="56.25" x14ac:dyDescent="0.25">
      <c r="A37" s="193"/>
      <c r="B37" s="184"/>
      <c r="C37" s="3"/>
      <c r="D37" s="185"/>
      <c r="E37" s="192"/>
      <c r="F37" s="4" t="s">
        <v>71</v>
      </c>
      <c r="G37" s="93">
        <v>0.33800000000000002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94">
        <f t="shared" si="0"/>
        <v>0.33800000000000002</v>
      </c>
    </row>
    <row r="38" spans="1:13" ht="18.75" customHeight="1" x14ac:dyDescent="0.25">
      <c r="A38" s="193" t="s">
        <v>11</v>
      </c>
      <c r="B38" s="184" t="s">
        <v>322</v>
      </c>
      <c r="C38" s="3"/>
      <c r="D38" s="185" t="s">
        <v>308</v>
      </c>
      <c r="E38" s="192" t="s">
        <v>323</v>
      </c>
      <c r="F38" s="4" t="s">
        <v>57</v>
      </c>
      <c r="G38" s="18">
        <f>G39+G40+G41</f>
        <v>0.04</v>
      </c>
      <c r="H38" s="18">
        <f t="shared" ref="H38:M38" si="1">H39+H40+H41</f>
        <v>6</v>
      </c>
      <c r="I38" s="18">
        <f t="shared" si="1"/>
        <v>0</v>
      </c>
      <c r="J38" s="18">
        <f t="shared" si="1"/>
        <v>0</v>
      </c>
      <c r="K38" s="18">
        <f t="shared" si="1"/>
        <v>0</v>
      </c>
      <c r="L38" s="18">
        <f t="shared" si="1"/>
        <v>0</v>
      </c>
      <c r="M38" s="18">
        <f t="shared" si="1"/>
        <v>6.04</v>
      </c>
    </row>
    <row r="39" spans="1:13" ht="37.5" x14ac:dyDescent="0.25">
      <c r="A39" s="193"/>
      <c r="B39" s="184"/>
      <c r="C39" s="3"/>
      <c r="D39" s="185"/>
      <c r="E39" s="192"/>
      <c r="F39" s="4" t="s">
        <v>69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94">
        <f t="shared" si="0"/>
        <v>0</v>
      </c>
    </row>
    <row r="40" spans="1:13" ht="37.5" x14ac:dyDescent="0.25">
      <c r="A40" s="193"/>
      <c r="B40" s="184"/>
      <c r="C40" s="3"/>
      <c r="D40" s="185"/>
      <c r="E40" s="192"/>
      <c r="F40" s="4" t="s">
        <v>70</v>
      </c>
      <c r="G40" s="18">
        <v>0</v>
      </c>
      <c r="H40" s="18">
        <v>6</v>
      </c>
      <c r="I40" s="18">
        <v>0</v>
      </c>
      <c r="J40" s="18">
        <v>0</v>
      </c>
      <c r="K40" s="18">
        <v>0</v>
      </c>
      <c r="L40" s="18">
        <v>0</v>
      </c>
      <c r="M40" s="94">
        <f t="shared" si="0"/>
        <v>6</v>
      </c>
    </row>
    <row r="41" spans="1:13" ht="56.25" x14ac:dyDescent="0.25">
      <c r="A41" s="193"/>
      <c r="B41" s="184"/>
      <c r="C41" s="3"/>
      <c r="D41" s="185"/>
      <c r="E41" s="192"/>
      <c r="F41" s="4" t="s">
        <v>71</v>
      </c>
      <c r="G41" s="18">
        <v>0.04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94">
        <f t="shared" si="0"/>
        <v>0.04</v>
      </c>
    </row>
    <row r="42" spans="1:13" ht="18.75" customHeight="1" x14ac:dyDescent="0.25">
      <c r="A42" s="193" t="s">
        <v>313</v>
      </c>
      <c r="B42" s="184" t="s">
        <v>324</v>
      </c>
      <c r="C42" s="92"/>
      <c r="D42" s="185" t="s">
        <v>325</v>
      </c>
      <c r="E42" s="192" t="s">
        <v>321</v>
      </c>
      <c r="F42" s="91" t="s">
        <v>57</v>
      </c>
      <c r="G42" s="18">
        <f>G43+G44+G45</f>
        <v>0</v>
      </c>
      <c r="H42" s="93">
        <f>H43+H44+H45</f>
        <v>3</v>
      </c>
      <c r="I42" s="93">
        <f>I43+I44+I45</f>
        <v>27</v>
      </c>
      <c r="J42" s="18">
        <v>0</v>
      </c>
      <c r="K42" s="18">
        <v>0</v>
      </c>
      <c r="L42" s="18">
        <v>0</v>
      </c>
      <c r="M42" s="94">
        <f t="shared" si="0"/>
        <v>30</v>
      </c>
    </row>
    <row r="43" spans="1:13" ht="37.5" x14ac:dyDescent="0.25">
      <c r="A43" s="193"/>
      <c r="B43" s="184"/>
      <c r="C43" s="92"/>
      <c r="D43" s="185"/>
      <c r="E43" s="192"/>
      <c r="F43" s="91" t="s">
        <v>69</v>
      </c>
      <c r="G43" s="18">
        <v>0</v>
      </c>
      <c r="H43" s="93">
        <v>0</v>
      </c>
      <c r="I43" s="18">
        <v>0</v>
      </c>
      <c r="J43" s="18">
        <v>0</v>
      </c>
      <c r="K43" s="18">
        <v>0</v>
      </c>
      <c r="L43" s="18">
        <v>0</v>
      </c>
      <c r="M43" s="94">
        <f t="shared" si="0"/>
        <v>0</v>
      </c>
    </row>
    <row r="44" spans="1:13" ht="37.5" x14ac:dyDescent="0.25">
      <c r="A44" s="193"/>
      <c r="B44" s="184"/>
      <c r="C44" s="92"/>
      <c r="D44" s="185"/>
      <c r="E44" s="192"/>
      <c r="F44" s="91" t="s">
        <v>70</v>
      </c>
      <c r="G44" s="18">
        <v>0</v>
      </c>
      <c r="H44" s="93">
        <v>2.976</v>
      </c>
      <c r="I44" s="18">
        <v>26.19</v>
      </c>
      <c r="J44" s="18">
        <v>0</v>
      </c>
      <c r="K44" s="18">
        <v>0</v>
      </c>
      <c r="L44" s="18">
        <v>0</v>
      </c>
      <c r="M44" s="94">
        <f t="shared" si="0"/>
        <v>29.166</v>
      </c>
    </row>
    <row r="45" spans="1:13" ht="56.25" customHeight="1" x14ac:dyDescent="0.25">
      <c r="A45" s="193"/>
      <c r="B45" s="184"/>
      <c r="C45" s="92"/>
      <c r="D45" s="185"/>
      <c r="E45" s="192"/>
      <c r="F45" s="91" t="s">
        <v>71</v>
      </c>
      <c r="G45" s="18">
        <v>0</v>
      </c>
      <c r="H45" s="93">
        <v>2.4E-2</v>
      </c>
      <c r="I45" s="18">
        <v>0.81</v>
      </c>
      <c r="J45" s="18">
        <v>0</v>
      </c>
      <c r="K45" s="18">
        <v>0</v>
      </c>
      <c r="L45" s="18">
        <v>0</v>
      </c>
      <c r="M45" s="94">
        <f t="shared" si="0"/>
        <v>0.83400000000000007</v>
      </c>
    </row>
    <row r="46" spans="1:13" ht="18.75" x14ac:dyDescent="0.25">
      <c r="A46" s="15" t="s">
        <v>74</v>
      </c>
      <c r="B46" s="14" t="s">
        <v>74</v>
      </c>
      <c r="C46" s="14"/>
      <c r="D46" s="13"/>
      <c r="E46" s="13"/>
      <c r="F46" s="13"/>
      <c r="G46" s="23"/>
      <c r="H46" s="23"/>
      <c r="I46" s="23"/>
      <c r="J46" s="23"/>
      <c r="K46" s="23"/>
      <c r="L46" s="23"/>
      <c r="M46" s="94">
        <f t="shared" si="0"/>
        <v>0</v>
      </c>
    </row>
    <row r="47" spans="1:13" ht="18.75" x14ac:dyDescent="0.25">
      <c r="A47" s="187" t="s">
        <v>73</v>
      </c>
      <c r="B47" s="187"/>
      <c r="C47" s="187"/>
      <c r="D47" s="187"/>
      <c r="E47" s="187"/>
      <c r="F47" s="187"/>
      <c r="G47" s="25">
        <f>G48+G49+G50</f>
        <v>34.1267</v>
      </c>
      <c r="H47" s="25">
        <f t="shared" ref="H47:L47" si="2">H48+H49+H50</f>
        <v>8.9999999999999982</v>
      </c>
      <c r="I47" s="25">
        <f t="shared" si="2"/>
        <v>27</v>
      </c>
      <c r="J47" s="25">
        <f t="shared" si="2"/>
        <v>0</v>
      </c>
      <c r="K47" s="25">
        <f t="shared" si="2"/>
        <v>0</v>
      </c>
      <c r="L47" s="25">
        <f t="shared" si="2"/>
        <v>0</v>
      </c>
      <c r="M47" s="94">
        <f t="shared" si="0"/>
        <v>70.1267</v>
      </c>
    </row>
    <row r="48" spans="1:13" ht="18.75" x14ac:dyDescent="0.25">
      <c r="A48" s="188" t="s">
        <v>69</v>
      </c>
      <c r="B48" s="188"/>
      <c r="C48" s="188"/>
      <c r="D48" s="188"/>
      <c r="E48" s="188"/>
      <c r="F48" s="188"/>
      <c r="G48" s="93">
        <f>G35+G39+G43</f>
        <v>33.748699999999999</v>
      </c>
      <c r="H48" s="93">
        <f t="shared" ref="H48:L48" si="3">H35+H39+H43</f>
        <v>0</v>
      </c>
      <c r="I48" s="93">
        <f t="shared" si="3"/>
        <v>0</v>
      </c>
      <c r="J48" s="93">
        <f t="shared" si="3"/>
        <v>0</v>
      </c>
      <c r="K48" s="93">
        <f t="shared" si="3"/>
        <v>0</v>
      </c>
      <c r="L48" s="93">
        <f t="shared" si="3"/>
        <v>0</v>
      </c>
      <c r="M48" s="94">
        <f t="shared" si="0"/>
        <v>33.748699999999999</v>
      </c>
    </row>
    <row r="49" spans="1:13" ht="18.75" x14ac:dyDescent="0.25">
      <c r="A49" s="188" t="s">
        <v>70</v>
      </c>
      <c r="B49" s="188"/>
      <c r="C49" s="188"/>
      <c r="D49" s="188"/>
      <c r="E49" s="188"/>
      <c r="F49" s="188"/>
      <c r="G49" s="93">
        <f>G36+G40+G44</f>
        <v>0</v>
      </c>
      <c r="H49" s="93">
        <f t="shared" ref="H49:L49" si="4">H36+H40+H44</f>
        <v>8.9759999999999991</v>
      </c>
      <c r="I49" s="93">
        <f t="shared" si="4"/>
        <v>26.19</v>
      </c>
      <c r="J49" s="93">
        <f t="shared" si="4"/>
        <v>0</v>
      </c>
      <c r="K49" s="93">
        <f t="shared" si="4"/>
        <v>0</v>
      </c>
      <c r="L49" s="93">
        <f t="shared" si="4"/>
        <v>0</v>
      </c>
      <c r="M49" s="94">
        <f t="shared" si="0"/>
        <v>35.165999999999997</v>
      </c>
    </row>
    <row r="50" spans="1:13" ht="18.75" x14ac:dyDescent="0.25">
      <c r="A50" s="188" t="s">
        <v>71</v>
      </c>
      <c r="B50" s="188"/>
      <c r="C50" s="188"/>
      <c r="D50" s="188"/>
      <c r="E50" s="188"/>
      <c r="F50" s="188"/>
      <c r="G50" s="93">
        <f>G37+G41+G45</f>
        <v>0.378</v>
      </c>
      <c r="H50" s="93">
        <f t="shared" ref="H50:L50" si="5">H37+H41+H45</f>
        <v>2.4E-2</v>
      </c>
      <c r="I50" s="93">
        <f t="shared" si="5"/>
        <v>0.81</v>
      </c>
      <c r="J50" s="93">
        <f t="shared" si="5"/>
        <v>0</v>
      </c>
      <c r="K50" s="93">
        <f t="shared" si="5"/>
        <v>0</v>
      </c>
      <c r="L50" s="93">
        <f t="shared" si="5"/>
        <v>0</v>
      </c>
      <c r="M50" s="94">
        <f t="shared" si="0"/>
        <v>1.2120000000000002</v>
      </c>
    </row>
  </sheetData>
  <mergeCells count="34">
    <mergeCell ref="A42:A45"/>
    <mergeCell ref="B42:B45"/>
    <mergeCell ref="D42:D45"/>
    <mergeCell ref="E42:E45"/>
    <mergeCell ref="A50:F50"/>
    <mergeCell ref="A47:F47"/>
    <mergeCell ref="A48:F48"/>
    <mergeCell ref="A49:F49"/>
    <mergeCell ref="A38:A41"/>
    <mergeCell ref="B38:B41"/>
    <mergeCell ref="D38:D41"/>
    <mergeCell ref="E38:E41"/>
    <mergeCell ref="D31:D32"/>
    <mergeCell ref="E31:E32"/>
    <mergeCell ref="D34:D37"/>
    <mergeCell ref="E34:E37"/>
    <mergeCell ref="A34:A37"/>
    <mergeCell ref="B34:B37"/>
    <mergeCell ref="A10:L10"/>
    <mergeCell ref="A11:L11"/>
    <mergeCell ref="A33:F33"/>
    <mergeCell ref="A23:K23"/>
    <mergeCell ref="A27:K27"/>
    <mergeCell ref="A30:M30"/>
    <mergeCell ref="A31:A32"/>
    <mergeCell ref="B31:B32"/>
    <mergeCell ref="F31:F32"/>
    <mergeCell ref="G31:M31"/>
    <mergeCell ref="A16:K16"/>
    <mergeCell ref="A13:K13"/>
    <mergeCell ref="A14:A15"/>
    <mergeCell ref="B14:B15"/>
    <mergeCell ref="D14:E14"/>
    <mergeCell ref="F14:K14"/>
  </mergeCells>
  <pageMargins left="0.25" right="0.25" top="0.46" bottom="0.26" header="0.16" footer="0.16"/>
  <pageSetup paperSize="9" scale="5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M91"/>
  <sheetViews>
    <sheetView view="pageBreakPreview" zoomScale="55" zoomScaleNormal="70" zoomScaleSheetLayoutView="55" workbookViewId="0">
      <selection sqref="A1:M92"/>
    </sheetView>
  </sheetViews>
  <sheetFormatPr defaultRowHeight="15" x14ac:dyDescent="0.25"/>
  <cols>
    <col min="1" max="1" width="6.5703125" customWidth="1"/>
    <col min="2" max="2" width="68.7109375" customWidth="1"/>
    <col min="3" max="3" width="0" hidden="1" customWidth="1"/>
    <col min="4" max="4" width="20.85546875" customWidth="1"/>
    <col min="5" max="5" width="21.140625" customWidth="1"/>
    <col min="6" max="6" width="19.42578125" customWidth="1"/>
    <col min="7" max="7" width="20.28515625" customWidth="1"/>
    <col min="8" max="13" width="18.42578125" customWidth="1"/>
  </cols>
  <sheetData>
    <row r="9" spans="1:12" ht="18.75" x14ac:dyDescent="0.25">
      <c r="A9" s="153" t="s">
        <v>219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</row>
    <row r="10" spans="1:12" ht="18.75" x14ac:dyDescent="0.25">
      <c r="A10" s="153" t="s">
        <v>223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</row>
    <row r="12" spans="1:12" ht="18.75" x14ac:dyDescent="0.25">
      <c r="A12" s="154" t="s">
        <v>227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6"/>
    </row>
    <row r="13" spans="1:12" ht="18.75" x14ac:dyDescent="0.25">
      <c r="A13" s="195" t="s">
        <v>0</v>
      </c>
      <c r="B13" s="158" t="s">
        <v>14</v>
      </c>
      <c r="C13" s="8"/>
      <c r="D13" s="159" t="s">
        <v>15</v>
      </c>
      <c r="E13" s="160"/>
      <c r="F13" s="159" t="s">
        <v>47</v>
      </c>
      <c r="G13" s="161"/>
      <c r="H13" s="161"/>
      <c r="I13" s="161"/>
      <c r="J13" s="161"/>
      <c r="K13" s="160"/>
    </row>
    <row r="14" spans="1:12" ht="18.75" x14ac:dyDescent="0.25">
      <c r="A14" s="195"/>
      <c r="B14" s="158"/>
      <c r="C14" s="8"/>
      <c r="D14" s="8" t="s">
        <v>60</v>
      </c>
      <c r="E14" s="7" t="s">
        <v>61</v>
      </c>
      <c r="F14" s="7" t="s">
        <v>62</v>
      </c>
      <c r="G14" s="7" t="s">
        <v>63</v>
      </c>
      <c r="H14" s="8" t="s">
        <v>64</v>
      </c>
      <c r="I14" s="8" t="s">
        <v>65</v>
      </c>
      <c r="J14" s="8" t="s">
        <v>66</v>
      </c>
      <c r="K14" s="8" t="s">
        <v>67</v>
      </c>
    </row>
    <row r="15" spans="1:12" ht="19.5" x14ac:dyDescent="0.25">
      <c r="A15" s="162" t="s">
        <v>109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4"/>
    </row>
    <row r="16" spans="1:12" ht="37.5" x14ac:dyDescent="0.25">
      <c r="A16" s="1" t="s">
        <v>16</v>
      </c>
      <c r="B16" s="2" t="s">
        <v>110</v>
      </c>
      <c r="C16" s="9"/>
      <c r="D16" s="11">
        <v>0</v>
      </c>
      <c r="E16" s="12" t="s">
        <v>113</v>
      </c>
      <c r="F16" s="11">
        <v>3</v>
      </c>
      <c r="G16" s="11">
        <v>4</v>
      </c>
      <c r="H16" s="11">
        <v>5</v>
      </c>
      <c r="I16" s="11">
        <v>5</v>
      </c>
      <c r="J16" s="11">
        <v>6</v>
      </c>
      <c r="K16" s="11">
        <v>7</v>
      </c>
    </row>
    <row r="17" spans="1:13" ht="112.5" x14ac:dyDescent="0.25">
      <c r="A17" s="1" t="s">
        <v>12</v>
      </c>
      <c r="B17" s="10" t="s">
        <v>111</v>
      </c>
      <c r="C17" s="9"/>
      <c r="D17" s="11">
        <v>53</v>
      </c>
      <c r="E17" s="12" t="s">
        <v>113</v>
      </c>
      <c r="F17" s="11">
        <v>128</v>
      </c>
      <c r="G17" s="11">
        <v>242</v>
      </c>
      <c r="H17" s="11">
        <v>350</v>
      </c>
      <c r="I17" s="11">
        <v>465</v>
      </c>
      <c r="J17" s="11">
        <v>465</v>
      </c>
      <c r="K17" s="11">
        <v>465</v>
      </c>
    </row>
    <row r="18" spans="1:13" ht="37.5" x14ac:dyDescent="0.25">
      <c r="A18" s="1" t="s">
        <v>7</v>
      </c>
      <c r="B18" s="10" t="s">
        <v>112</v>
      </c>
      <c r="C18" s="9"/>
      <c r="D18" s="11">
        <v>0</v>
      </c>
      <c r="E18" s="12" t="s">
        <v>113</v>
      </c>
      <c r="F18" s="11">
        <v>2</v>
      </c>
      <c r="G18" s="11">
        <v>5</v>
      </c>
      <c r="H18" s="11">
        <v>10</v>
      </c>
      <c r="I18" s="11">
        <v>15</v>
      </c>
      <c r="J18" s="11">
        <v>20</v>
      </c>
      <c r="K18" s="11">
        <v>30</v>
      </c>
    </row>
    <row r="19" spans="1:13" ht="112.5" x14ac:dyDescent="0.25">
      <c r="A19" s="1" t="s">
        <v>8</v>
      </c>
      <c r="B19" s="10" t="s">
        <v>49</v>
      </c>
      <c r="C19" s="9"/>
      <c r="D19" s="11" t="s">
        <v>9</v>
      </c>
      <c r="E19" s="12" t="s">
        <v>85</v>
      </c>
      <c r="F19" s="11">
        <v>9</v>
      </c>
      <c r="G19" s="11">
        <v>12</v>
      </c>
      <c r="H19" s="11">
        <v>15</v>
      </c>
      <c r="I19" s="11">
        <v>20</v>
      </c>
      <c r="J19" s="11">
        <v>25</v>
      </c>
      <c r="K19" s="11">
        <v>30</v>
      </c>
    </row>
    <row r="20" spans="1:13" ht="18" customHeight="1" x14ac:dyDescent="0.25">
      <c r="A20" s="162" t="s">
        <v>114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</row>
    <row r="21" spans="1:13" ht="56.25" x14ac:dyDescent="0.25">
      <c r="A21" s="1" t="s">
        <v>16</v>
      </c>
      <c r="B21" s="2" t="s">
        <v>115</v>
      </c>
      <c r="C21" s="9"/>
      <c r="D21" s="11">
        <v>0</v>
      </c>
      <c r="E21" s="12" t="s">
        <v>77</v>
      </c>
      <c r="F21" s="11">
        <v>1.51</v>
      </c>
      <c r="G21" s="11">
        <v>10.76</v>
      </c>
      <c r="H21" s="11">
        <v>10.76</v>
      </c>
      <c r="I21" s="11">
        <v>13.97</v>
      </c>
      <c r="J21" s="11">
        <v>32.82</v>
      </c>
      <c r="K21" s="11">
        <v>32.82</v>
      </c>
    </row>
    <row r="22" spans="1:13" ht="37.5" x14ac:dyDescent="0.25">
      <c r="A22" s="1" t="s">
        <v>12</v>
      </c>
      <c r="B22" s="10" t="s">
        <v>116</v>
      </c>
      <c r="C22" s="9"/>
      <c r="D22" s="11">
        <v>0</v>
      </c>
      <c r="E22" s="12" t="s">
        <v>77</v>
      </c>
      <c r="F22" s="11">
        <v>0.39</v>
      </c>
      <c r="G22" s="11">
        <v>0.59</v>
      </c>
      <c r="H22" s="11">
        <v>0.59</v>
      </c>
      <c r="I22" s="11">
        <v>0.78</v>
      </c>
      <c r="J22" s="11">
        <v>1.84</v>
      </c>
      <c r="K22" s="11">
        <v>1.83</v>
      </c>
    </row>
    <row r="23" spans="1:13" ht="19.5" x14ac:dyDescent="0.25">
      <c r="A23" s="162" t="s">
        <v>117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4"/>
    </row>
    <row r="24" spans="1:13" ht="56.25" x14ac:dyDescent="0.25">
      <c r="A24" s="1" t="s">
        <v>16</v>
      </c>
      <c r="B24" s="2" t="s">
        <v>118</v>
      </c>
      <c r="C24" s="9"/>
      <c r="D24" s="11">
        <v>0.41</v>
      </c>
      <c r="E24" s="12" t="s">
        <v>85</v>
      </c>
      <c r="F24" s="11">
        <v>0.45800000000000002</v>
      </c>
      <c r="G24" s="11">
        <v>0.51</v>
      </c>
      <c r="H24" s="11">
        <v>0.48899999999999999</v>
      </c>
      <c r="I24" s="11">
        <v>0.54100000000000004</v>
      </c>
      <c r="J24" s="11">
        <v>0.58299999999999996</v>
      </c>
      <c r="K24" s="11">
        <v>0.624</v>
      </c>
    </row>
    <row r="25" spans="1:13" ht="56.25" x14ac:dyDescent="0.25">
      <c r="A25" s="1" t="s">
        <v>12</v>
      </c>
      <c r="B25" s="10" t="s">
        <v>119</v>
      </c>
      <c r="C25" s="9"/>
      <c r="D25" s="11">
        <v>0</v>
      </c>
      <c r="E25" s="12" t="s">
        <v>85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7" spans="1:13" ht="18.75" x14ac:dyDescent="0.25">
      <c r="A27" s="172" t="s">
        <v>59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4"/>
    </row>
    <row r="28" spans="1:13" ht="18.75" x14ac:dyDescent="0.25">
      <c r="A28" s="179" t="s">
        <v>0</v>
      </c>
      <c r="B28" s="177" t="s">
        <v>72</v>
      </c>
      <c r="C28" s="8"/>
      <c r="D28" s="179" t="s">
        <v>56</v>
      </c>
      <c r="E28" s="177" t="s">
        <v>55</v>
      </c>
      <c r="F28" s="179" t="s">
        <v>68</v>
      </c>
      <c r="G28" s="181" t="s">
        <v>58</v>
      </c>
      <c r="H28" s="182"/>
      <c r="I28" s="182"/>
      <c r="J28" s="182"/>
      <c r="K28" s="182"/>
      <c r="L28" s="182"/>
      <c r="M28" s="183"/>
    </row>
    <row r="29" spans="1:13" ht="19.5" thickBot="1" x14ac:dyDescent="0.3">
      <c r="A29" s="180"/>
      <c r="B29" s="178"/>
      <c r="C29" s="5"/>
      <c r="D29" s="180"/>
      <c r="E29" s="178"/>
      <c r="F29" s="180"/>
      <c r="G29" s="6" t="s">
        <v>62</v>
      </c>
      <c r="H29" s="6" t="s">
        <v>63</v>
      </c>
      <c r="I29" s="5" t="s">
        <v>64</v>
      </c>
      <c r="J29" s="5" t="s">
        <v>65</v>
      </c>
      <c r="K29" s="5" t="s">
        <v>66</v>
      </c>
      <c r="L29" s="5" t="s">
        <v>67</v>
      </c>
      <c r="M29" s="5" t="s">
        <v>57</v>
      </c>
    </row>
    <row r="30" spans="1:13" ht="112.5" x14ac:dyDescent="0.25">
      <c r="A30" s="190" t="s">
        <v>327</v>
      </c>
      <c r="B30" s="191"/>
      <c r="C30" s="191"/>
      <c r="D30" s="191"/>
      <c r="E30" s="191"/>
      <c r="F30" s="191"/>
      <c r="G30" s="20" t="s">
        <v>78</v>
      </c>
      <c r="H30" s="20" t="s">
        <v>78</v>
      </c>
      <c r="I30" s="20" t="s">
        <v>78</v>
      </c>
      <c r="J30" s="20" t="s">
        <v>78</v>
      </c>
      <c r="K30" s="20" t="s">
        <v>78</v>
      </c>
      <c r="L30" s="20" t="s">
        <v>78</v>
      </c>
      <c r="M30" s="21" t="s">
        <v>78</v>
      </c>
    </row>
    <row r="31" spans="1:13" ht="18.75" x14ac:dyDescent="0.25">
      <c r="A31" s="193" t="s">
        <v>10</v>
      </c>
      <c r="B31" s="184" t="s">
        <v>326</v>
      </c>
      <c r="C31" s="3"/>
      <c r="D31" s="185" t="s">
        <v>329</v>
      </c>
      <c r="E31" s="202" t="s">
        <v>360</v>
      </c>
      <c r="F31" s="4" t="s">
        <v>57</v>
      </c>
      <c r="G31" s="18">
        <f>G32+G33+G34</f>
        <v>7</v>
      </c>
      <c r="H31" s="18">
        <f t="shared" ref="H31:L31" si="0">H32+H33+H34</f>
        <v>27</v>
      </c>
      <c r="I31" s="18">
        <f t="shared" si="0"/>
        <v>246</v>
      </c>
      <c r="J31" s="18">
        <f t="shared" si="0"/>
        <v>0</v>
      </c>
      <c r="K31" s="18">
        <f t="shared" si="0"/>
        <v>0</v>
      </c>
      <c r="L31" s="18">
        <f t="shared" si="0"/>
        <v>0</v>
      </c>
      <c r="M31" s="18">
        <f>G31+H31+I31+J31+K31+L31</f>
        <v>280</v>
      </c>
    </row>
    <row r="32" spans="1:13" ht="37.5" x14ac:dyDescent="0.25">
      <c r="A32" s="193"/>
      <c r="B32" s="184"/>
      <c r="C32" s="3"/>
      <c r="D32" s="185"/>
      <c r="E32" s="202"/>
      <c r="F32" s="4" t="s">
        <v>69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f t="shared" ref="M32:M34" si="1">G32+H32+I32+J32+K32+L32</f>
        <v>0</v>
      </c>
    </row>
    <row r="33" spans="1:13" ht="37.5" x14ac:dyDescent="0.25">
      <c r="A33" s="193"/>
      <c r="B33" s="184"/>
      <c r="C33" s="3"/>
      <c r="D33" s="185"/>
      <c r="E33" s="202"/>
      <c r="F33" s="4" t="s">
        <v>70</v>
      </c>
      <c r="G33" s="18">
        <v>7</v>
      </c>
      <c r="H33" s="18">
        <v>27</v>
      </c>
      <c r="I33" s="18">
        <v>246</v>
      </c>
      <c r="J33" s="18">
        <v>0</v>
      </c>
      <c r="K33" s="18">
        <v>0</v>
      </c>
      <c r="L33" s="18">
        <v>0</v>
      </c>
      <c r="M33" s="18">
        <f t="shared" si="1"/>
        <v>280</v>
      </c>
    </row>
    <row r="34" spans="1:13" ht="60" customHeight="1" x14ac:dyDescent="0.25">
      <c r="A34" s="193"/>
      <c r="B34" s="184"/>
      <c r="C34" s="3"/>
      <c r="D34" s="185"/>
      <c r="E34" s="202"/>
      <c r="F34" s="4" t="s">
        <v>71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f t="shared" si="1"/>
        <v>0</v>
      </c>
    </row>
    <row r="35" spans="1:13" ht="19.5" thickBot="1" x14ac:dyDescent="0.3">
      <c r="A35" s="15" t="s">
        <v>74</v>
      </c>
      <c r="B35" s="14" t="s">
        <v>74</v>
      </c>
      <c r="C35" s="14"/>
      <c r="D35" s="13"/>
      <c r="E35" s="13"/>
      <c r="F35" s="13"/>
      <c r="G35" s="23"/>
      <c r="H35" s="23"/>
      <c r="I35" s="23"/>
      <c r="J35" s="23"/>
      <c r="K35" s="23"/>
      <c r="L35" s="23"/>
      <c r="M35" s="24"/>
    </row>
    <row r="36" spans="1:13" ht="112.5" x14ac:dyDescent="0.25">
      <c r="A36" s="190" t="s">
        <v>330</v>
      </c>
      <c r="B36" s="191"/>
      <c r="C36" s="191"/>
      <c r="D36" s="191"/>
      <c r="E36" s="191"/>
      <c r="F36" s="191"/>
      <c r="G36" s="20" t="s">
        <v>78</v>
      </c>
      <c r="H36" s="20" t="s">
        <v>78</v>
      </c>
      <c r="I36" s="20" t="s">
        <v>78</v>
      </c>
      <c r="J36" s="20" t="s">
        <v>78</v>
      </c>
      <c r="K36" s="20" t="s">
        <v>78</v>
      </c>
      <c r="L36" s="20" t="s">
        <v>78</v>
      </c>
      <c r="M36" s="21" t="s">
        <v>78</v>
      </c>
    </row>
    <row r="37" spans="1:13" ht="18.75" x14ac:dyDescent="0.25">
      <c r="A37" s="193" t="s">
        <v>5</v>
      </c>
      <c r="B37" s="184" t="s">
        <v>331</v>
      </c>
      <c r="C37" s="3"/>
      <c r="D37" s="185" t="s">
        <v>320</v>
      </c>
      <c r="E37" s="185" t="s">
        <v>332</v>
      </c>
      <c r="F37" s="4" t="s">
        <v>57</v>
      </c>
      <c r="G37" s="18">
        <f>G38+G39+G40</f>
        <v>23.1</v>
      </c>
      <c r="H37" s="18">
        <f t="shared" ref="H37:L37" si="2">H38+H39+H40</f>
        <v>0</v>
      </c>
      <c r="I37" s="18">
        <f t="shared" si="2"/>
        <v>0</v>
      </c>
      <c r="J37" s="18">
        <f t="shared" si="2"/>
        <v>0</v>
      </c>
      <c r="K37" s="18">
        <f t="shared" si="2"/>
        <v>0</v>
      </c>
      <c r="L37" s="18">
        <f t="shared" si="2"/>
        <v>0</v>
      </c>
      <c r="M37" s="18">
        <f>G37+H37+I37+J37+K37+L37</f>
        <v>23.1</v>
      </c>
    </row>
    <row r="38" spans="1:13" ht="37.5" x14ac:dyDescent="0.25">
      <c r="A38" s="193"/>
      <c r="B38" s="184"/>
      <c r="C38" s="3"/>
      <c r="D38" s="185"/>
      <c r="E38" s="185"/>
      <c r="F38" s="4" t="s">
        <v>69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f t="shared" ref="M38:M40" si="3">G38+H38+I38+J38+K38+L38</f>
        <v>0</v>
      </c>
    </row>
    <row r="39" spans="1:13" ht="37.5" x14ac:dyDescent="0.25">
      <c r="A39" s="193"/>
      <c r="B39" s="184"/>
      <c r="C39" s="3"/>
      <c r="D39" s="185"/>
      <c r="E39" s="185"/>
      <c r="F39" s="4" t="s">
        <v>70</v>
      </c>
      <c r="G39" s="18">
        <v>22.1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f t="shared" si="3"/>
        <v>22.1</v>
      </c>
    </row>
    <row r="40" spans="1:13" ht="65.25" customHeight="1" x14ac:dyDescent="0.25">
      <c r="A40" s="193"/>
      <c r="B40" s="184"/>
      <c r="C40" s="3"/>
      <c r="D40" s="185"/>
      <c r="E40" s="185"/>
      <c r="F40" s="4" t="s">
        <v>71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f t="shared" si="3"/>
        <v>1</v>
      </c>
    </row>
    <row r="41" spans="1:13" ht="18.75" x14ac:dyDescent="0.25">
      <c r="A41" s="193" t="s">
        <v>6</v>
      </c>
      <c r="B41" s="184" t="s">
        <v>333</v>
      </c>
      <c r="C41" s="95"/>
      <c r="D41" s="185" t="s">
        <v>311</v>
      </c>
      <c r="E41" s="185" t="s">
        <v>332</v>
      </c>
      <c r="F41" s="96" t="s">
        <v>57</v>
      </c>
      <c r="G41" s="18">
        <f>G42+G43+G44</f>
        <v>0</v>
      </c>
      <c r="H41" s="18">
        <f t="shared" ref="H41" si="4">H42+H43+H44</f>
        <v>6.6</v>
      </c>
      <c r="I41" s="18">
        <f t="shared" ref="I41" si="5">I42+I43+I44</f>
        <v>0</v>
      </c>
      <c r="J41" s="18">
        <f t="shared" ref="J41" si="6">J42+J43+J44</f>
        <v>0</v>
      </c>
      <c r="K41" s="18">
        <f t="shared" ref="K41" si="7">K42+K43+K44</f>
        <v>0</v>
      </c>
      <c r="L41" s="18">
        <f t="shared" ref="L41" si="8">L42+L43+L44</f>
        <v>0</v>
      </c>
      <c r="M41" s="18">
        <f>G41+H41+I41+J41+K41+L41</f>
        <v>6.6</v>
      </c>
    </row>
    <row r="42" spans="1:13" ht="37.5" x14ac:dyDescent="0.25">
      <c r="A42" s="193"/>
      <c r="B42" s="184"/>
      <c r="C42" s="95"/>
      <c r="D42" s="185"/>
      <c r="E42" s="185"/>
      <c r="F42" s="96" t="s">
        <v>69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f t="shared" ref="M42:M44" si="9">G42+H42+I42+J42+K42+L42</f>
        <v>0</v>
      </c>
    </row>
    <row r="43" spans="1:13" ht="37.5" x14ac:dyDescent="0.25">
      <c r="A43" s="193"/>
      <c r="B43" s="184"/>
      <c r="C43" s="95"/>
      <c r="D43" s="185"/>
      <c r="E43" s="185"/>
      <c r="F43" s="96" t="s">
        <v>70</v>
      </c>
      <c r="G43" s="18">
        <v>0</v>
      </c>
      <c r="H43" s="18">
        <v>5.6</v>
      </c>
      <c r="I43" s="18">
        <v>0</v>
      </c>
      <c r="J43" s="18">
        <v>0</v>
      </c>
      <c r="K43" s="18">
        <v>0</v>
      </c>
      <c r="L43" s="18">
        <v>0</v>
      </c>
      <c r="M43" s="18">
        <f t="shared" si="9"/>
        <v>5.6</v>
      </c>
    </row>
    <row r="44" spans="1:13" ht="56.25" x14ac:dyDescent="0.25">
      <c r="A44" s="193"/>
      <c r="B44" s="184"/>
      <c r="C44" s="95"/>
      <c r="D44" s="185"/>
      <c r="E44" s="185"/>
      <c r="F44" s="96" t="s">
        <v>71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f t="shared" si="9"/>
        <v>1</v>
      </c>
    </row>
    <row r="45" spans="1:13" ht="18.75" x14ac:dyDescent="0.25">
      <c r="A45" s="193" t="s">
        <v>334</v>
      </c>
      <c r="B45" s="184" t="s">
        <v>409</v>
      </c>
      <c r="C45" s="95"/>
      <c r="D45" s="185" t="s">
        <v>308</v>
      </c>
      <c r="E45" s="185" t="s">
        <v>332</v>
      </c>
      <c r="F45" s="96" t="s">
        <v>57</v>
      </c>
      <c r="G45" s="18">
        <f>G46+G47+G48</f>
        <v>0</v>
      </c>
      <c r="H45" s="18">
        <f t="shared" ref="H45" si="10">H46+H47+H48</f>
        <v>0</v>
      </c>
      <c r="I45" s="18">
        <f t="shared" ref="I45" si="11">I46+I47+I48</f>
        <v>1.512</v>
      </c>
      <c r="J45" s="18">
        <f t="shared" ref="J45" si="12">J46+J47+J48</f>
        <v>7.46</v>
      </c>
      <c r="K45" s="18">
        <f t="shared" ref="K45" si="13">K46+K47+K48</f>
        <v>7.46</v>
      </c>
      <c r="L45" s="18">
        <f t="shared" ref="L45" si="14">L46+L47+L48</f>
        <v>0</v>
      </c>
      <c r="M45" s="18">
        <f>G45+H45+I45+J45+K45+L45</f>
        <v>16.431999999999999</v>
      </c>
    </row>
    <row r="46" spans="1:13" ht="37.5" x14ac:dyDescent="0.25">
      <c r="A46" s="193"/>
      <c r="B46" s="184"/>
      <c r="C46" s="95"/>
      <c r="D46" s="185"/>
      <c r="E46" s="185"/>
      <c r="F46" s="96" t="s">
        <v>69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f t="shared" ref="M46:M48" si="15">G46+H46+I46+J46+K46+L46</f>
        <v>0</v>
      </c>
    </row>
    <row r="47" spans="1:13" ht="37.5" x14ac:dyDescent="0.25">
      <c r="A47" s="193"/>
      <c r="B47" s="184"/>
      <c r="C47" s="95"/>
      <c r="D47" s="185"/>
      <c r="E47" s="185"/>
      <c r="F47" s="96" t="s">
        <v>70</v>
      </c>
      <c r="G47" s="18">
        <v>0</v>
      </c>
      <c r="H47" s="18">
        <v>0</v>
      </c>
      <c r="I47" s="18">
        <v>1.5</v>
      </c>
      <c r="J47" s="18">
        <v>7.4</v>
      </c>
      <c r="K47" s="18">
        <v>7.4</v>
      </c>
      <c r="L47" s="18">
        <v>0</v>
      </c>
      <c r="M47" s="18">
        <f t="shared" si="15"/>
        <v>16.3</v>
      </c>
    </row>
    <row r="48" spans="1:13" ht="56.25" x14ac:dyDescent="0.25">
      <c r="A48" s="193"/>
      <c r="B48" s="184"/>
      <c r="C48" s="95"/>
      <c r="D48" s="185"/>
      <c r="E48" s="185"/>
      <c r="F48" s="96" t="s">
        <v>71</v>
      </c>
      <c r="G48" s="18">
        <v>0</v>
      </c>
      <c r="H48" s="18">
        <v>0</v>
      </c>
      <c r="I48" s="18">
        <v>1.2E-2</v>
      </c>
      <c r="J48" s="18">
        <v>0.06</v>
      </c>
      <c r="K48" s="18">
        <v>0.06</v>
      </c>
      <c r="L48" s="18">
        <v>0</v>
      </c>
      <c r="M48" s="18">
        <f t="shared" si="15"/>
        <v>0.13200000000000001</v>
      </c>
    </row>
    <row r="49" spans="1:13" ht="18.75" customHeight="1" x14ac:dyDescent="0.25">
      <c r="A49" s="193" t="s">
        <v>335</v>
      </c>
      <c r="B49" s="203" t="s">
        <v>410</v>
      </c>
      <c r="C49" s="95"/>
      <c r="D49" s="185" t="s">
        <v>308</v>
      </c>
      <c r="E49" s="185" t="s">
        <v>332</v>
      </c>
      <c r="F49" s="96" t="s">
        <v>57</v>
      </c>
      <c r="G49" s="18">
        <f>G50+G51+G52</f>
        <v>0</v>
      </c>
      <c r="H49" s="18">
        <f t="shared" ref="H49" si="16">H50+H51+H52</f>
        <v>1.81</v>
      </c>
      <c r="I49" s="18">
        <f t="shared" ref="I49" si="17">I50+I51+I52</f>
        <v>14.6</v>
      </c>
      <c r="J49" s="18">
        <f t="shared" ref="J49" si="18">J50+J51+J52</f>
        <v>5.24</v>
      </c>
      <c r="K49" s="18">
        <f t="shared" ref="K49" si="19">K50+K51+K52</f>
        <v>0</v>
      </c>
      <c r="L49" s="18">
        <f t="shared" ref="L49" si="20">L50+L51+L52</f>
        <v>0</v>
      </c>
      <c r="M49" s="18">
        <f>G49+H49+I49+J49+K49+L49</f>
        <v>21.65</v>
      </c>
    </row>
    <row r="50" spans="1:13" ht="37.5" x14ac:dyDescent="0.25">
      <c r="A50" s="193"/>
      <c r="B50" s="203"/>
      <c r="C50" s="95"/>
      <c r="D50" s="185"/>
      <c r="E50" s="185"/>
      <c r="F50" s="96" t="s">
        <v>69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f t="shared" ref="M50:M52" si="21">G50+H50+I50+J50+K50+L50</f>
        <v>0</v>
      </c>
    </row>
    <row r="51" spans="1:13" ht="37.5" x14ac:dyDescent="0.25">
      <c r="A51" s="193"/>
      <c r="B51" s="203"/>
      <c r="C51" s="95"/>
      <c r="D51" s="185"/>
      <c r="E51" s="185"/>
      <c r="F51" s="96" t="s">
        <v>70</v>
      </c>
      <c r="G51" s="18">
        <v>0</v>
      </c>
      <c r="H51" s="18">
        <v>1.8</v>
      </c>
      <c r="I51" s="18">
        <v>14.5</v>
      </c>
      <c r="J51" s="18">
        <v>5.2</v>
      </c>
      <c r="K51" s="18">
        <v>0</v>
      </c>
      <c r="L51" s="18">
        <v>0</v>
      </c>
      <c r="M51" s="18">
        <f t="shared" si="21"/>
        <v>21.5</v>
      </c>
    </row>
    <row r="52" spans="1:13" ht="56.25" x14ac:dyDescent="0.25">
      <c r="A52" s="193"/>
      <c r="B52" s="203"/>
      <c r="C52" s="95"/>
      <c r="D52" s="185"/>
      <c r="E52" s="185"/>
      <c r="F52" s="96" t="s">
        <v>71</v>
      </c>
      <c r="G52" s="18">
        <v>0</v>
      </c>
      <c r="H52" s="18">
        <v>0.01</v>
      </c>
      <c r="I52" s="18">
        <v>0.1</v>
      </c>
      <c r="J52" s="18">
        <v>0.04</v>
      </c>
      <c r="K52" s="18">
        <v>0</v>
      </c>
      <c r="L52" s="18">
        <v>0</v>
      </c>
      <c r="M52" s="18">
        <f t="shared" si="21"/>
        <v>0.15</v>
      </c>
    </row>
    <row r="53" spans="1:13" ht="18.75" customHeight="1" x14ac:dyDescent="0.25">
      <c r="A53" s="193" t="s">
        <v>336</v>
      </c>
      <c r="B53" s="203" t="s">
        <v>411</v>
      </c>
      <c r="C53" s="95"/>
      <c r="D53" s="185" t="s">
        <v>311</v>
      </c>
      <c r="E53" s="185" t="s">
        <v>332</v>
      </c>
      <c r="F53" s="96" t="s">
        <v>57</v>
      </c>
      <c r="G53" s="18">
        <f>G54+G55+G56</f>
        <v>1.51</v>
      </c>
      <c r="H53" s="18">
        <f t="shared" ref="H53" si="22">H54+H55+H56</f>
        <v>18.100000000000001</v>
      </c>
      <c r="I53" s="18">
        <f t="shared" ref="I53" si="23">I54+I55+I56</f>
        <v>0</v>
      </c>
      <c r="J53" s="18">
        <f t="shared" ref="J53" si="24">J54+J55+J56</f>
        <v>0</v>
      </c>
      <c r="K53" s="18">
        <f t="shared" ref="K53" si="25">K54+K55+K56</f>
        <v>0</v>
      </c>
      <c r="L53" s="18">
        <f t="shared" ref="L53" si="26">L54+L55+L56</f>
        <v>0</v>
      </c>
      <c r="M53" s="18">
        <f>G53+H53+I53+J53+K53+L53</f>
        <v>19.610000000000003</v>
      </c>
    </row>
    <row r="54" spans="1:13" ht="37.5" x14ac:dyDescent="0.25">
      <c r="A54" s="193"/>
      <c r="B54" s="203"/>
      <c r="C54" s="95"/>
      <c r="D54" s="185"/>
      <c r="E54" s="185"/>
      <c r="F54" s="96" t="s">
        <v>69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f t="shared" ref="M54:M56" si="27">G54+H54+I54+J54+K54+L54</f>
        <v>0</v>
      </c>
    </row>
    <row r="55" spans="1:13" ht="37.5" x14ac:dyDescent="0.25">
      <c r="A55" s="193"/>
      <c r="B55" s="203"/>
      <c r="C55" s="95"/>
      <c r="D55" s="185"/>
      <c r="E55" s="185"/>
      <c r="F55" s="96" t="s">
        <v>70</v>
      </c>
      <c r="G55" s="18">
        <v>1.5</v>
      </c>
      <c r="H55" s="18">
        <v>18</v>
      </c>
      <c r="I55" s="18">
        <v>0</v>
      </c>
      <c r="J55" s="18">
        <v>0</v>
      </c>
      <c r="K55" s="18">
        <v>0</v>
      </c>
      <c r="L55" s="18">
        <v>0</v>
      </c>
      <c r="M55" s="18">
        <f t="shared" si="27"/>
        <v>19.5</v>
      </c>
    </row>
    <row r="56" spans="1:13" ht="56.25" x14ac:dyDescent="0.25">
      <c r="A56" s="193"/>
      <c r="B56" s="203"/>
      <c r="C56" s="95"/>
      <c r="D56" s="185"/>
      <c r="E56" s="185"/>
      <c r="F56" s="96" t="s">
        <v>71</v>
      </c>
      <c r="G56" s="18">
        <v>0.01</v>
      </c>
      <c r="H56" s="18">
        <v>0.1</v>
      </c>
      <c r="I56" s="18">
        <v>0</v>
      </c>
      <c r="J56" s="18">
        <v>0</v>
      </c>
      <c r="K56" s="18">
        <v>0</v>
      </c>
      <c r="L56" s="18">
        <v>0</v>
      </c>
      <c r="M56" s="18">
        <f t="shared" si="27"/>
        <v>0.11</v>
      </c>
    </row>
    <row r="57" spans="1:13" ht="18.75" x14ac:dyDescent="0.25">
      <c r="A57" s="193" t="s">
        <v>337</v>
      </c>
      <c r="B57" s="184" t="s">
        <v>412</v>
      </c>
      <c r="C57" s="95"/>
      <c r="D57" s="185" t="s">
        <v>311</v>
      </c>
      <c r="E57" s="185" t="s">
        <v>332</v>
      </c>
      <c r="F57" s="96" t="s">
        <v>57</v>
      </c>
      <c r="G57" s="18">
        <f>G58+G59+G60</f>
        <v>0</v>
      </c>
      <c r="H57" s="18">
        <f t="shared" ref="H57" si="28">H58+H59+H60</f>
        <v>1.51</v>
      </c>
      <c r="I57" s="18">
        <f t="shared" ref="I57" si="29">I58+I59+I60</f>
        <v>18.100000000000001</v>
      </c>
      <c r="J57" s="18">
        <f t="shared" ref="J57" si="30">J58+J59+J60</f>
        <v>0</v>
      </c>
      <c r="K57" s="18">
        <f t="shared" ref="K57" si="31">K58+K59+K60</f>
        <v>0</v>
      </c>
      <c r="L57" s="18">
        <f t="shared" ref="L57" si="32">L58+L59+L60</f>
        <v>0</v>
      </c>
      <c r="M57" s="18">
        <f>G57+H57+I57+J57+K57+L57</f>
        <v>19.610000000000003</v>
      </c>
    </row>
    <row r="58" spans="1:13" ht="37.5" x14ac:dyDescent="0.25">
      <c r="A58" s="193"/>
      <c r="B58" s="184"/>
      <c r="C58" s="95"/>
      <c r="D58" s="185"/>
      <c r="E58" s="185"/>
      <c r="F58" s="96" t="s">
        <v>69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f t="shared" ref="M58:M60" si="33">G58+H58+I58+J58+K58+L58</f>
        <v>0</v>
      </c>
    </row>
    <row r="59" spans="1:13" ht="37.5" x14ac:dyDescent="0.25">
      <c r="A59" s="193"/>
      <c r="B59" s="184"/>
      <c r="C59" s="95"/>
      <c r="D59" s="185"/>
      <c r="E59" s="185"/>
      <c r="F59" s="96" t="s">
        <v>70</v>
      </c>
      <c r="G59" s="18">
        <v>0</v>
      </c>
      <c r="H59" s="18">
        <v>1.5</v>
      </c>
      <c r="I59" s="18">
        <v>18</v>
      </c>
      <c r="J59" s="18">
        <v>0</v>
      </c>
      <c r="K59" s="18">
        <v>0</v>
      </c>
      <c r="L59" s="18">
        <v>0</v>
      </c>
      <c r="M59" s="18">
        <f t="shared" si="33"/>
        <v>19.5</v>
      </c>
    </row>
    <row r="60" spans="1:13" ht="56.25" x14ac:dyDescent="0.25">
      <c r="A60" s="193"/>
      <c r="B60" s="184"/>
      <c r="C60" s="95"/>
      <c r="D60" s="185"/>
      <c r="E60" s="185"/>
      <c r="F60" s="96" t="s">
        <v>71</v>
      </c>
      <c r="G60" s="18">
        <v>0</v>
      </c>
      <c r="H60" s="18">
        <v>0.01</v>
      </c>
      <c r="I60" s="18">
        <v>0.1</v>
      </c>
      <c r="J60" s="18">
        <v>0</v>
      </c>
      <c r="K60" s="18">
        <v>0</v>
      </c>
      <c r="L60" s="18">
        <v>0</v>
      </c>
      <c r="M60" s="18">
        <f t="shared" si="33"/>
        <v>0.11</v>
      </c>
    </row>
    <row r="61" spans="1:13" ht="18.75" x14ac:dyDescent="0.25">
      <c r="A61" s="193" t="s">
        <v>338</v>
      </c>
      <c r="B61" s="184" t="s">
        <v>413</v>
      </c>
      <c r="C61" s="95"/>
      <c r="D61" s="185" t="s">
        <v>311</v>
      </c>
      <c r="E61" s="185" t="s">
        <v>332</v>
      </c>
      <c r="F61" s="96" t="s">
        <v>57</v>
      </c>
      <c r="G61" s="93">
        <f>G62+G63+G64</f>
        <v>0.40300000000000002</v>
      </c>
      <c r="H61" s="93">
        <f t="shared" ref="H61" si="34">H62+H63+H64</f>
        <v>4.03</v>
      </c>
      <c r="I61" s="93">
        <f t="shared" ref="I61" si="35">I62+I63+I64</f>
        <v>0</v>
      </c>
      <c r="J61" s="93">
        <f t="shared" ref="J61" si="36">J62+J63+J64</f>
        <v>0</v>
      </c>
      <c r="K61" s="93">
        <f t="shared" ref="K61" si="37">K62+K63+K64</f>
        <v>0</v>
      </c>
      <c r="L61" s="93">
        <f t="shared" ref="L61" si="38">L62+L63+L64</f>
        <v>0</v>
      </c>
      <c r="M61" s="93">
        <f>G61+H61+I61+J61+K61+L61</f>
        <v>4.4329999999999998</v>
      </c>
    </row>
    <row r="62" spans="1:13" ht="37.5" x14ac:dyDescent="0.25">
      <c r="A62" s="193"/>
      <c r="B62" s="184"/>
      <c r="C62" s="95"/>
      <c r="D62" s="185"/>
      <c r="E62" s="185"/>
      <c r="F62" s="96" t="s">
        <v>69</v>
      </c>
      <c r="G62" s="93">
        <v>0</v>
      </c>
      <c r="H62" s="93">
        <v>0</v>
      </c>
      <c r="I62" s="93">
        <v>0</v>
      </c>
      <c r="J62" s="93">
        <v>0</v>
      </c>
      <c r="K62" s="93">
        <v>0</v>
      </c>
      <c r="L62" s="93">
        <v>0</v>
      </c>
      <c r="M62" s="93">
        <f t="shared" ref="M62:M64" si="39">G62+H62+I62+J62+K62+L62</f>
        <v>0</v>
      </c>
    </row>
    <row r="63" spans="1:13" ht="37.5" x14ac:dyDescent="0.25">
      <c r="A63" s="193"/>
      <c r="B63" s="184"/>
      <c r="C63" s="95"/>
      <c r="D63" s="185"/>
      <c r="E63" s="185"/>
      <c r="F63" s="96" t="s">
        <v>70</v>
      </c>
      <c r="G63" s="93">
        <v>0.4</v>
      </c>
      <c r="H63" s="93">
        <v>4</v>
      </c>
      <c r="I63" s="93">
        <v>0</v>
      </c>
      <c r="J63" s="93">
        <v>0</v>
      </c>
      <c r="K63" s="93">
        <v>0</v>
      </c>
      <c r="L63" s="93">
        <v>0</v>
      </c>
      <c r="M63" s="93">
        <f t="shared" si="39"/>
        <v>4.4000000000000004</v>
      </c>
    </row>
    <row r="64" spans="1:13" ht="57" thickBot="1" x14ac:dyDescent="0.3">
      <c r="A64" s="193"/>
      <c r="B64" s="184"/>
      <c r="C64" s="95"/>
      <c r="D64" s="185"/>
      <c r="E64" s="185"/>
      <c r="F64" s="96" t="s">
        <v>71</v>
      </c>
      <c r="G64" s="93">
        <v>3.0000000000000001E-3</v>
      </c>
      <c r="H64" s="93">
        <v>0.03</v>
      </c>
      <c r="I64" s="93">
        <v>0</v>
      </c>
      <c r="J64" s="93">
        <v>0</v>
      </c>
      <c r="K64" s="93">
        <v>0</v>
      </c>
      <c r="L64" s="93">
        <v>0</v>
      </c>
      <c r="M64" s="93">
        <f t="shared" si="39"/>
        <v>3.3000000000000002E-2</v>
      </c>
    </row>
    <row r="65" spans="1:13" ht="112.5" x14ac:dyDescent="0.25">
      <c r="A65" s="190" t="s">
        <v>339</v>
      </c>
      <c r="B65" s="191"/>
      <c r="C65" s="191"/>
      <c r="D65" s="191"/>
      <c r="E65" s="191"/>
      <c r="F65" s="191"/>
      <c r="G65" s="20" t="s">
        <v>78</v>
      </c>
      <c r="H65" s="20" t="s">
        <v>78</v>
      </c>
      <c r="I65" s="20" t="s">
        <v>78</v>
      </c>
      <c r="J65" s="20" t="s">
        <v>78</v>
      </c>
      <c r="K65" s="20" t="s">
        <v>78</v>
      </c>
      <c r="L65" s="20" t="s">
        <v>78</v>
      </c>
      <c r="M65" s="21" t="s">
        <v>78</v>
      </c>
    </row>
    <row r="66" spans="1:13" ht="18.75" x14ac:dyDescent="0.25">
      <c r="A66" s="193" t="s">
        <v>3</v>
      </c>
      <c r="B66" s="184" t="s">
        <v>341</v>
      </c>
      <c r="C66" s="95"/>
      <c r="D66" s="185" t="s">
        <v>308</v>
      </c>
      <c r="E66" s="185" t="s">
        <v>332</v>
      </c>
      <c r="F66" s="96" t="s">
        <v>57</v>
      </c>
      <c r="G66" s="18">
        <f>G67+G68+G69</f>
        <v>0.3</v>
      </c>
      <c r="H66" s="18">
        <f t="shared" ref="H66" si="40">H67+H68+H69</f>
        <v>3</v>
      </c>
      <c r="I66" s="18">
        <f t="shared" ref="I66" si="41">I67+I68+I69</f>
        <v>0</v>
      </c>
      <c r="J66" s="18">
        <f t="shared" ref="J66" si="42">J67+J68+J69</f>
        <v>0</v>
      </c>
      <c r="K66" s="18">
        <f t="shared" ref="K66" si="43">K67+K68+K69</f>
        <v>0</v>
      </c>
      <c r="L66" s="18">
        <f t="shared" ref="L66" si="44">L67+L68+L69</f>
        <v>0</v>
      </c>
      <c r="M66" s="18">
        <f>G66+H66+I66+J66+K66+L66</f>
        <v>3.3</v>
      </c>
    </row>
    <row r="67" spans="1:13" ht="37.5" x14ac:dyDescent="0.25">
      <c r="A67" s="193"/>
      <c r="B67" s="184"/>
      <c r="C67" s="95"/>
      <c r="D67" s="185"/>
      <c r="E67" s="185"/>
      <c r="F67" s="96" t="s">
        <v>69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f t="shared" ref="M67:M69" si="45">G67+H67+I67+J67+K67+L67</f>
        <v>0</v>
      </c>
    </row>
    <row r="68" spans="1:13" ht="37.5" x14ac:dyDescent="0.25">
      <c r="A68" s="193"/>
      <c r="B68" s="184"/>
      <c r="C68" s="95"/>
      <c r="D68" s="185"/>
      <c r="E68" s="185"/>
      <c r="F68" s="96" t="s">
        <v>70</v>
      </c>
      <c r="G68" s="18">
        <v>0.3</v>
      </c>
      <c r="H68" s="18">
        <v>3</v>
      </c>
      <c r="I68" s="18">
        <v>0</v>
      </c>
      <c r="J68" s="18">
        <v>0</v>
      </c>
      <c r="K68" s="18">
        <v>0</v>
      </c>
      <c r="L68" s="18">
        <v>0</v>
      </c>
      <c r="M68" s="18">
        <f t="shared" si="45"/>
        <v>3.3</v>
      </c>
    </row>
    <row r="69" spans="1:13" ht="56.25" x14ac:dyDescent="0.25">
      <c r="A69" s="193"/>
      <c r="B69" s="184"/>
      <c r="C69" s="95"/>
      <c r="D69" s="185"/>
      <c r="E69" s="185"/>
      <c r="F69" s="96" t="s">
        <v>71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f t="shared" si="45"/>
        <v>0</v>
      </c>
    </row>
    <row r="70" spans="1:13" ht="18.75" x14ac:dyDescent="0.25">
      <c r="A70" s="193" t="s">
        <v>4</v>
      </c>
      <c r="B70" s="184" t="s">
        <v>340</v>
      </c>
      <c r="C70" s="95"/>
      <c r="D70" s="185" t="s">
        <v>311</v>
      </c>
      <c r="E70" s="185" t="s">
        <v>332</v>
      </c>
      <c r="F70" s="96" t="s">
        <v>57</v>
      </c>
      <c r="G70" s="18">
        <f>G71+G72+G73</f>
        <v>0</v>
      </c>
      <c r="H70" s="18">
        <f t="shared" ref="H70" si="46">H71+H72+H73</f>
        <v>2.75</v>
      </c>
      <c r="I70" s="18">
        <f t="shared" ref="I70" si="47">I71+I72+I73</f>
        <v>0</v>
      </c>
      <c r="J70" s="18">
        <f t="shared" ref="J70" si="48">J71+J72+J73</f>
        <v>0</v>
      </c>
      <c r="K70" s="18">
        <f t="shared" ref="K70" si="49">K71+K72+K73</f>
        <v>0</v>
      </c>
      <c r="L70" s="18">
        <f t="shared" ref="L70" si="50">L71+L72+L73</f>
        <v>0</v>
      </c>
      <c r="M70" s="18">
        <f>G70+H70+I70+J70+K70+L70</f>
        <v>2.75</v>
      </c>
    </row>
    <row r="71" spans="1:13" ht="37.5" x14ac:dyDescent="0.25">
      <c r="A71" s="193"/>
      <c r="B71" s="184"/>
      <c r="C71" s="95"/>
      <c r="D71" s="185"/>
      <c r="E71" s="185"/>
      <c r="F71" s="96" t="s">
        <v>69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f t="shared" ref="M71:M73" si="51">G71+H71+I71+J71+K71+L71</f>
        <v>0</v>
      </c>
    </row>
    <row r="72" spans="1:13" ht="37.5" x14ac:dyDescent="0.25">
      <c r="A72" s="193"/>
      <c r="B72" s="184"/>
      <c r="C72" s="95"/>
      <c r="D72" s="185"/>
      <c r="E72" s="185"/>
      <c r="F72" s="96" t="s">
        <v>70</v>
      </c>
      <c r="G72" s="18">
        <v>0</v>
      </c>
      <c r="H72" s="18">
        <v>2.75</v>
      </c>
      <c r="I72" s="18">
        <v>0</v>
      </c>
      <c r="J72" s="18">
        <v>0</v>
      </c>
      <c r="K72" s="18">
        <v>0</v>
      </c>
      <c r="L72" s="18">
        <v>0</v>
      </c>
      <c r="M72" s="18">
        <f t="shared" si="51"/>
        <v>2.75</v>
      </c>
    </row>
    <row r="73" spans="1:13" ht="56.25" x14ac:dyDescent="0.25">
      <c r="A73" s="193"/>
      <c r="B73" s="184"/>
      <c r="C73" s="95"/>
      <c r="D73" s="185"/>
      <c r="E73" s="185"/>
      <c r="F73" s="96" t="s">
        <v>71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f t="shared" si="51"/>
        <v>0</v>
      </c>
    </row>
    <row r="74" spans="1:13" ht="18.75" x14ac:dyDescent="0.25">
      <c r="A74" s="193" t="s">
        <v>342</v>
      </c>
      <c r="B74" s="184" t="s">
        <v>343</v>
      </c>
      <c r="C74" s="95"/>
      <c r="D74" s="185" t="s">
        <v>320</v>
      </c>
      <c r="E74" s="185" t="s">
        <v>332</v>
      </c>
      <c r="F74" s="96" t="s">
        <v>57</v>
      </c>
      <c r="G74" s="18">
        <f>G75+G76+G77</f>
        <v>1.65</v>
      </c>
      <c r="H74" s="18">
        <f t="shared" ref="H74" si="52">H75+H76+H77</f>
        <v>0</v>
      </c>
      <c r="I74" s="18">
        <f t="shared" ref="I74" si="53">I75+I76+I77</f>
        <v>0</v>
      </c>
      <c r="J74" s="18">
        <f t="shared" ref="J74" si="54">J75+J76+J77</f>
        <v>0</v>
      </c>
      <c r="K74" s="18">
        <f t="shared" ref="K74" si="55">K75+K76+K77</f>
        <v>0</v>
      </c>
      <c r="L74" s="18">
        <f t="shared" ref="L74" si="56">L75+L76+L77</f>
        <v>0</v>
      </c>
      <c r="M74" s="18">
        <f>G74+H74+I74+J74+K74+L74</f>
        <v>1.65</v>
      </c>
    </row>
    <row r="75" spans="1:13" ht="37.5" x14ac:dyDescent="0.25">
      <c r="A75" s="193"/>
      <c r="B75" s="184"/>
      <c r="C75" s="95"/>
      <c r="D75" s="185"/>
      <c r="E75" s="185"/>
      <c r="F75" s="96" t="s">
        <v>69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f t="shared" ref="M75:M77" si="57">G75+H75+I75+J75+K75+L75</f>
        <v>0</v>
      </c>
    </row>
    <row r="76" spans="1:13" ht="37.5" x14ac:dyDescent="0.25">
      <c r="A76" s="193"/>
      <c r="B76" s="184"/>
      <c r="C76" s="95"/>
      <c r="D76" s="185"/>
      <c r="E76" s="185"/>
      <c r="F76" s="96" t="s">
        <v>70</v>
      </c>
      <c r="G76" s="18">
        <v>1.65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f t="shared" si="57"/>
        <v>1.65</v>
      </c>
    </row>
    <row r="77" spans="1:13" ht="57" thickBot="1" x14ac:dyDescent="0.3">
      <c r="A77" s="193"/>
      <c r="B77" s="184"/>
      <c r="C77" s="95"/>
      <c r="D77" s="185"/>
      <c r="E77" s="185"/>
      <c r="F77" s="96" t="s">
        <v>71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f t="shared" si="57"/>
        <v>0</v>
      </c>
    </row>
    <row r="78" spans="1:13" ht="112.5" x14ac:dyDescent="0.25">
      <c r="A78" s="190" t="s">
        <v>344</v>
      </c>
      <c r="B78" s="191"/>
      <c r="C78" s="191"/>
      <c r="D78" s="191"/>
      <c r="E78" s="191"/>
      <c r="F78" s="191"/>
      <c r="G78" s="20" t="s">
        <v>78</v>
      </c>
      <c r="H78" s="20" t="s">
        <v>78</v>
      </c>
      <c r="I78" s="20" t="s">
        <v>78</v>
      </c>
      <c r="J78" s="20" t="s">
        <v>78</v>
      </c>
      <c r="K78" s="20" t="s">
        <v>78</v>
      </c>
      <c r="L78" s="20" t="s">
        <v>78</v>
      </c>
      <c r="M78" s="21" t="s">
        <v>78</v>
      </c>
    </row>
    <row r="79" spans="1:13" ht="18.75" x14ac:dyDescent="0.25">
      <c r="A79" s="193" t="s">
        <v>3</v>
      </c>
      <c r="B79" s="184" t="s">
        <v>345</v>
      </c>
      <c r="C79" s="95"/>
      <c r="D79" s="185" t="s">
        <v>346</v>
      </c>
      <c r="E79" s="202" t="s">
        <v>328</v>
      </c>
      <c r="F79" s="96" t="s">
        <v>57</v>
      </c>
      <c r="G79" s="18">
        <f>G80+G81+G82</f>
        <v>26.8</v>
      </c>
      <c r="H79" s="18">
        <f t="shared" ref="H79" si="58">H80+H81+H82</f>
        <v>21</v>
      </c>
      <c r="I79" s="18">
        <f t="shared" ref="I79" si="59">I80+I81+I82</f>
        <v>21</v>
      </c>
      <c r="J79" s="18">
        <f t="shared" ref="J79" si="60">J80+J81+J82</f>
        <v>21</v>
      </c>
      <c r="K79" s="18">
        <f t="shared" ref="K79" si="61">K80+K81+K82</f>
        <v>21</v>
      </c>
      <c r="L79" s="18">
        <f t="shared" ref="L79" si="62">L80+L81+L82</f>
        <v>0</v>
      </c>
      <c r="M79" s="18">
        <f>G79+H79+I79+J79+K79+L79</f>
        <v>110.8</v>
      </c>
    </row>
    <row r="80" spans="1:13" ht="37.5" x14ac:dyDescent="0.25">
      <c r="A80" s="193"/>
      <c r="B80" s="184"/>
      <c r="C80" s="95"/>
      <c r="D80" s="185"/>
      <c r="E80" s="202"/>
      <c r="F80" s="96" t="s">
        <v>69</v>
      </c>
      <c r="G80" s="18">
        <v>16.8</v>
      </c>
      <c r="H80" s="18">
        <v>16.8</v>
      </c>
      <c r="I80" s="18">
        <v>16.8</v>
      </c>
      <c r="J80" s="18">
        <v>16.8</v>
      </c>
      <c r="K80" s="18">
        <v>16.8</v>
      </c>
      <c r="L80" s="18">
        <v>0</v>
      </c>
      <c r="M80" s="18">
        <f t="shared" ref="M80:M82" si="63">G80+H80+I80+J80+K80+L80</f>
        <v>84</v>
      </c>
    </row>
    <row r="81" spans="1:13" ht="37.5" x14ac:dyDescent="0.25">
      <c r="A81" s="193"/>
      <c r="B81" s="184"/>
      <c r="C81" s="95"/>
      <c r="D81" s="185"/>
      <c r="E81" s="202"/>
      <c r="F81" s="96" t="s">
        <v>70</v>
      </c>
      <c r="G81" s="18">
        <v>8</v>
      </c>
      <c r="H81" s="18">
        <v>4.2</v>
      </c>
      <c r="I81" s="18">
        <v>4.2</v>
      </c>
      <c r="J81" s="18">
        <v>4.2</v>
      </c>
      <c r="K81" s="18">
        <v>4.2</v>
      </c>
      <c r="L81" s="18">
        <v>0</v>
      </c>
      <c r="M81" s="18">
        <f t="shared" si="63"/>
        <v>24.799999999999997</v>
      </c>
    </row>
    <row r="82" spans="1:13" ht="57.75" customHeight="1" x14ac:dyDescent="0.25">
      <c r="A82" s="193"/>
      <c r="B82" s="184"/>
      <c r="C82" s="95"/>
      <c r="D82" s="185"/>
      <c r="E82" s="202"/>
      <c r="F82" s="96" t="s">
        <v>71</v>
      </c>
      <c r="G82" s="18">
        <v>2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f t="shared" si="63"/>
        <v>2</v>
      </c>
    </row>
    <row r="83" spans="1:13" ht="18.75" x14ac:dyDescent="0.25">
      <c r="A83" s="193" t="s">
        <v>4</v>
      </c>
      <c r="B83" s="184" t="s">
        <v>350</v>
      </c>
      <c r="C83" s="95"/>
      <c r="D83" s="185" t="s">
        <v>308</v>
      </c>
      <c r="E83" s="202" t="s">
        <v>323</v>
      </c>
      <c r="F83" s="96" t="s">
        <v>57</v>
      </c>
      <c r="G83" s="18">
        <f>G84+G85+G86</f>
        <v>100</v>
      </c>
      <c r="H83" s="18">
        <f t="shared" ref="H83" si="64">H84+H85+H86</f>
        <v>100</v>
      </c>
      <c r="I83" s="18">
        <f t="shared" ref="I83" si="65">I84+I85+I86</f>
        <v>0</v>
      </c>
      <c r="J83" s="18">
        <f t="shared" ref="J83" si="66">J84+J85+J86</f>
        <v>0</v>
      </c>
      <c r="K83" s="18">
        <f t="shared" ref="K83" si="67">K84+K85+K86</f>
        <v>0</v>
      </c>
      <c r="L83" s="18">
        <f t="shared" ref="L83" si="68">L84+L85+L86</f>
        <v>0</v>
      </c>
      <c r="M83" s="18">
        <f>G83+H83+I83+J83+K83+L83</f>
        <v>200</v>
      </c>
    </row>
    <row r="84" spans="1:13" ht="37.5" x14ac:dyDescent="0.25">
      <c r="A84" s="193"/>
      <c r="B84" s="184"/>
      <c r="C84" s="95"/>
      <c r="D84" s="185"/>
      <c r="E84" s="202"/>
      <c r="F84" s="96" t="s">
        <v>69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f t="shared" ref="M84:M86" si="69">G84+H84+I84+J84+K84+L84</f>
        <v>0</v>
      </c>
    </row>
    <row r="85" spans="1:13" ht="37.5" x14ac:dyDescent="0.25">
      <c r="A85" s="193"/>
      <c r="B85" s="184"/>
      <c r="C85" s="95"/>
      <c r="D85" s="185"/>
      <c r="E85" s="202"/>
      <c r="F85" s="96" t="s">
        <v>70</v>
      </c>
      <c r="G85" s="18">
        <v>100</v>
      </c>
      <c r="H85" s="18">
        <v>100</v>
      </c>
      <c r="I85" s="18">
        <v>0</v>
      </c>
      <c r="J85" s="18">
        <v>0</v>
      </c>
      <c r="K85" s="18">
        <v>0</v>
      </c>
      <c r="L85" s="18">
        <v>0</v>
      </c>
      <c r="M85" s="18">
        <f t="shared" si="69"/>
        <v>200</v>
      </c>
    </row>
    <row r="86" spans="1:13" ht="57.75" customHeight="1" x14ac:dyDescent="0.25">
      <c r="A86" s="193"/>
      <c r="B86" s="184"/>
      <c r="C86" s="95"/>
      <c r="D86" s="185"/>
      <c r="E86" s="202"/>
      <c r="F86" s="96" t="s">
        <v>71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f t="shared" si="69"/>
        <v>0</v>
      </c>
    </row>
    <row r="87" spans="1:13" ht="19.5" thickBot="1" x14ac:dyDescent="0.3">
      <c r="A87" s="22" t="s">
        <v>74</v>
      </c>
      <c r="B87" s="16" t="s">
        <v>74</v>
      </c>
      <c r="C87" s="16" t="s">
        <v>74</v>
      </c>
      <c r="D87" s="16" t="s">
        <v>74</v>
      </c>
      <c r="E87" s="16" t="s">
        <v>74</v>
      </c>
      <c r="F87" s="16" t="s">
        <v>74</v>
      </c>
      <c r="G87" s="16" t="s">
        <v>74</v>
      </c>
      <c r="H87" s="16" t="s">
        <v>74</v>
      </c>
      <c r="I87" s="16" t="s">
        <v>74</v>
      </c>
      <c r="J87" s="16" t="s">
        <v>74</v>
      </c>
      <c r="K87" s="16" t="s">
        <v>74</v>
      </c>
      <c r="L87" s="16" t="s">
        <v>74</v>
      </c>
      <c r="M87" s="26" t="s">
        <v>74</v>
      </c>
    </row>
    <row r="88" spans="1:13" ht="18.75" x14ac:dyDescent="0.25">
      <c r="A88" s="187" t="s">
        <v>73</v>
      </c>
      <c r="B88" s="187"/>
      <c r="C88" s="187"/>
      <c r="D88" s="187"/>
      <c r="E88" s="187"/>
      <c r="F88" s="187"/>
      <c r="G88" s="25">
        <f>G89+G90+G91</f>
        <v>160.76300000000001</v>
      </c>
      <c r="H88" s="25">
        <f t="shared" ref="H88:M88" si="70">H89+H90+H91</f>
        <v>185.8</v>
      </c>
      <c r="I88" s="25">
        <f t="shared" si="70"/>
        <v>301.21199999999999</v>
      </c>
      <c r="J88" s="25">
        <f t="shared" si="70"/>
        <v>33.700000000000003</v>
      </c>
      <c r="K88" s="25">
        <f t="shared" si="70"/>
        <v>28.46</v>
      </c>
      <c r="L88" s="25">
        <f t="shared" si="70"/>
        <v>0</v>
      </c>
      <c r="M88" s="25">
        <f t="shared" si="70"/>
        <v>709.93500000000006</v>
      </c>
    </row>
    <row r="89" spans="1:13" ht="18.75" x14ac:dyDescent="0.25">
      <c r="A89" s="188" t="s">
        <v>69</v>
      </c>
      <c r="B89" s="188"/>
      <c r="C89" s="188"/>
      <c r="D89" s="188"/>
      <c r="E89" s="188"/>
      <c r="F89" s="188"/>
      <c r="G89" s="93">
        <f>G32+G38+G42+G46+G50+G54+G58+G62+G67+G71+G75+G80+G84</f>
        <v>16.8</v>
      </c>
      <c r="H89" s="93">
        <f t="shared" ref="H89:M89" si="71">H32+H38+H42+H46+H50+H54+H58+H62+H67+H71+H75+H80+H84</f>
        <v>16.8</v>
      </c>
      <c r="I89" s="93">
        <f t="shared" si="71"/>
        <v>16.8</v>
      </c>
      <c r="J89" s="93">
        <f t="shared" si="71"/>
        <v>16.8</v>
      </c>
      <c r="K89" s="93">
        <f t="shared" si="71"/>
        <v>16.8</v>
      </c>
      <c r="L89" s="93">
        <f t="shared" si="71"/>
        <v>0</v>
      </c>
      <c r="M89" s="93">
        <f t="shared" si="71"/>
        <v>84</v>
      </c>
    </row>
    <row r="90" spans="1:13" ht="18.75" x14ac:dyDescent="0.25">
      <c r="A90" s="188" t="s">
        <v>70</v>
      </c>
      <c r="B90" s="188"/>
      <c r="C90" s="188"/>
      <c r="D90" s="188"/>
      <c r="E90" s="188"/>
      <c r="F90" s="188"/>
      <c r="G90" s="93">
        <f>G33+G39+G43+G47+G51+G55+G59+G63+G68+G72+G76+G81+G85</f>
        <v>140.94999999999999</v>
      </c>
      <c r="H90" s="93">
        <f t="shared" ref="H90:M90" si="72">H33+H39+H43+H47+H51+H55+H59+H63+H68+H72+H76+H81+H85</f>
        <v>167.85</v>
      </c>
      <c r="I90" s="93">
        <f t="shared" si="72"/>
        <v>284.2</v>
      </c>
      <c r="J90" s="93">
        <f t="shared" si="72"/>
        <v>16.8</v>
      </c>
      <c r="K90" s="93">
        <f t="shared" si="72"/>
        <v>11.600000000000001</v>
      </c>
      <c r="L90" s="93">
        <f t="shared" si="72"/>
        <v>0</v>
      </c>
      <c r="M90" s="93">
        <f t="shared" si="72"/>
        <v>621.40000000000009</v>
      </c>
    </row>
    <row r="91" spans="1:13" ht="18.75" x14ac:dyDescent="0.25">
      <c r="A91" s="188" t="s">
        <v>71</v>
      </c>
      <c r="B91" s="188"/>
      <c r="C91" s="188"/>
      <c r="D91" s="188"/>
      <c r="E91" s="188"/>
      <c r="F91" s="188"/>
      <c r="G91" s="93">
        <f>G34+G40+G44+G48+G52+G56+G60+G64+G69+G73+G77+G82+G86</f>
        <v>3.0129999999999999</v>
      </c>
      <c r="H91" s="93">
        <f t="shared" ref="H91:M91" si="73">H34+H40+H44+H48+H52+H56+H60+H64+H69+H73+H77+H82+H86</f>
        <v>1.1500000000000001</v>
      </c>
      <c r="I91" s="93">
        <f t="shared" si="73"/>
        <v>0.21200000000000002</v>
      </c>
      <c r="J91" s="93">
        <f t="shared" si="73"/>
        <v>0.1</v>
      </c>
      <c r="K91" s="93">
        <f t="shared" si="73"/>
        <v>0.06</v>
      </c>
      <c r="L91" s="93">
        <f t="shared" si="73"/>
        <v>0</v>
      </c>
      <c r="M91" s="93">
        <f t="shared" si="73"/>
        <v>4.5350000000000001</v>
      </c>
    </row>
  </sheetData>
  <mergeCells count="77">
    <mergeCell ref="A53:A56"/>
    <mergeCell ref="B53:B56"/>
    <mergeCell ref="D53:D56"/>
    <mergeCell ref="E53:E56"/>
    <mergeCell ref="A57:A60"/>
    <mergeCell ref="B57:B60"/>
    <mergeCell ref="D57:D60"/>
    <mergeCell ref="D31:D34"/>
    <mergeCell ref="E31:E34"/>
    <mergeCell ref="A31:A34"/>
    <mergeCell ref="B31:B34"/>
    <mergeCell ref="E49:E52"/>
    <mergeCell ref="A91:F91"/>
    <mergeCell ref="A36:F36"/>
    <mergeCell ref="A37:A40"/>
    <mergeCell ref="B37:B40"/>
    <mergeCell ref="D37:D40"/>
    <mergeCell ref="E37:E40"/>
    <mergeCell ref="A45:A48"/>
    <mergeCell ref="B45:B48"/>
    <mergeCell ref="D45:D48"/>
    <mergeCell ref="E45:E48"/>
    <mergeCell ref="A88:F88"/>
    <mergeCell ref="A89:F89"/>
    <mergeCell ref="A90:F90"/>
    <mergeCell ref="A49:A52"/>
    <mergeCell ref="B49:B52"/>
    <mergeCell ref="D49:D52"/>
    <mergeCell ref="A13:A14"/>
    <mergeCell ref="B13:B14"/>
    <mergeCell ref="D13:E13"/>
    <mergeCell ref="F13:K13"/>
    <mergeCell ref="D28:D29"/>
    <mergeCell ref="E28:E29"/>
    <mergeCell ref="A9:L9"/>
    <mergeCell ref="A10:L10"/>
    <mergeCell ref="A30:F30"/>
    <mergeCell ref="A41:A44"/>
    <mergeCell ref="B41:B44"/>
    <mergeCell ref="D41:D44"/>
    <mergeCell ref="E41:E44"/>
    <mergeCell ref="A20:K20"/>
    <mergeCell ref="A23:K23"/>
    <mergeCell ref="A27:M27"/>
    <mergeCell ref="A28:A29"/>
    <mergeCell ref="B28:B29"/>
    <mergeCell ref="F28:F29"/>
    <mergeCell ref="G28:M28"/>
    <mergeCell ref="A15:K15"/>
    <mergeCell ref="A12:K12"/>
    <mergeCell ref="A61:A64"/>
    <mergeCell ref="B61:B64"/>
    <mergeCell ref="D61:D64"/>
    <mergeCell ref="E61:E64"/>
    <mergeCell ref="E57:E60"/>
    <mergeCell ref="A66:A69"/>
    <mergeCell ref="B66:B69"/>
    <mergeCell ref="D66:D69"/>
    <mergeCell ref="E66:E69"/>
    <mergeCell ref="A65:F65"/>
    <mergeCell ref="A70:A73"/>
    <mergeCell ref="B70:B73"/>
    <mergeCell ref="D70:D73"/>
    <mergeCell ref="E70:E73"/>
    <mergeCell ref="A74:A77"/>
    <mergeCell ref="B74:B77"/>
    <mergeCell ref="D74:D77"/>
    <mergeCell ref="E74:E77"/>
    <mergeCell ref="A83:A86"/>
    <mergeCell ref="B83:B86"/>
    <mergeCell ref="D83:D86"/>
    <mergeCell ref="E83:E86"/>
    <mergeCell ref="A78:F78"/>
    <mergeCell ref="A79:A82"/>
    <mergeCell ref="B79:B82"/>
    <mergeCell ref="D79:D82"/>
    <mergeCell ref="E79:E82"/>
  </mergeCells>
  <pageMargins left="0.27" right="0.17" top="0.36" bottom="0.18" header="0.3" footer="0.16"/>
  <pageSetup paperSize="9" scale="5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M117"/>
  <sheetViews>
    <sheetView view="pageBreakPreview" zoomScale="70" zoomScaleNormal="70" zoomScaleSheetLayoutView="70" workbookViewId="0">
      <selection activeCell="A11" sqref="A11:L11"/>
    </sheetView>
  </sheetViews>
  <sheetFormatPr defaultRowHeight="15" x14ac:dyDescent="0.25"/>
  <cols>
    <col min="1" max="1" width="6.5703125" customWidth="1"/>
    <col min="2" max="2" width="68.7109375" customWidth="1"/>
    <col min="3" max="3" width="0" hidden="1" customWidth="1"/>
    <col min="4" max="4" width="20.85546875" customWidth="1"/>
    <col min="5" max="5" width="21.140625" customWidth="1"/>
    <col min="6" max="6" width="19.42578125" customWidth="1"/>
    <col min="7" max="7" width="20.28515625" customWidth="1"/>
    <col min="8" max="13" width="18.42578125" customWidth="1"/>
  </cols>
  <sheetData>
    <row r="10" spans="1:12" ht="18.75" x14ac:dyDescent="0.25">
      <c r="A10" s="153" t="s">
        <v>219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</row>
    <row r="11" spans="1:12" ht="18.75" x14ac:dyDescent="0.25">
      <c r="A11" s="153" t="s">
        <v>223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</row>
    <row r="13" spans="1:12" ht="18.75" x14ac:dyDescent="0.25">
      <c r="A13" s="154" t="s">
        <v>228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6"/>
    </row>
    <row r="14" spans="1:12" ht="18.75" x14ac:dyDescent="0.25">
      <c r="A14" s="195" t="s">
        <v>0</v>
      </c>
      <c r="B14" s="158" t="s">
        <v>14</v>
      </c>
      <c r="C14" s="8"/>
      <c r="D14" s="159" t="s">
        <v>15</v>
      </c>
      <c r="E14" s="160"/>
      <c r="F14" s="159" t="s">
        <v>47</v>
      </c>
      <c r="G14" s="161"/>
      <c r="H14" s="161"/>
      <c r="I14" s="161"/>
      <c r="J14" s="161"/>
      <c r="K14" s="160"/>
    </row>
    <row r="15" spans="1:12" ht="18.75" x14ac:dyDescent="0.25">
      <c r="A15" s="195"/>
      <c r="B15" s="158"/>
      <c r="C15" s="8"/>
      <c r="D15" s="8" t="s">
        <v>60</v>
      </c>
      <c r="E15" s="7" t="s">
        <v>61</v>
      </c>
      <c r="F15" s="7" t="s">
        <v>62</v>
      </c>
      <c r="G15" s="7" t="s">
        <v>63</v>
      </c>
      <c r="H15" s="8" t="s">
        <v>64</v>
      </c>
      <c r="I15" s="8" t="s">
        <v>65</v>
      </c>
      <c r="J15" s="8" t="s">
        <v>66</v>
      </c>
      <c r="K15" s="8" t="s">
        <v>67</v>
      </c>
    </row>
    <row r="16" spans="1:12" ht="19.5" x14ac:dyDescent="0.25">
      <c r="A16" s="162" t="s">
        <v>120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4"/>
    </row>
    <row r="17" spans="1:11" ht="37.5" x14ac:dyDescent="0.25">
      <c r="A17" s="1" t="s">
        <v>16</v>
      </c>
      <c r="B17" s="2" t="s">
        <v>121</v>
      </c>
      <c r="C17" s="9"/>
      <c r="D17" s="11">
        <v>0</v>
      </c>
      <c r="E17" s="12" t="s">
        <v>123</v>
      </c>
      <c r="F17" s="11">
        <v>0</v>
      </c>
      <c r="G17" s="11">
        <v>1</v>
      </c>
      <c r="H17" s="11">
        <v>2</v>
      </c>
      <c r="I17" s="11">
        <v>4</v>
      </c>
      <c r="J17" s="11">
        <v>4</v>
      </c>
      <c r="K17" s="11">
        <v>4</v>
      </c>
    </row>
    <row r="18" spans="1:11" ht="56.25" x14ac:dyDescent="0.25">
      <c r="A18" s="1"/>
      <c r="B18" s="2" t="s">
        <v>297</v>
      </c>
      <c r="C18" s="9"/>
      <c r="D18" s="11">
        <v>0</v>
      </c>
      <c r="E18" s="12" t="s">
        <v>123</v>
      </c>
      <c r="F18" s="11">
        <v>3</v>
      </c>
      <c r="G18" s="11"/>
      <c r="H18" s="11"/>
      <c r="I18" s="11"/>
      <c r="J18" s="11"/>
      <c r="K18" s="11"/>
    </row>
    <row r="19" spans="1:11" ht="18.75" x14ac:dyDescent="0.25">
      <c r="A19" s="1"/>
      <c r="B19" s="47" t="s">
        <v>220</v>
      </c>
      <c r="C19" s="9"/>
      <c r="D19" s="11">
        <v>0</v>
      </c>
      <c r="E19" s="12" t="s">
        <v>123</v>
      </c>
      <c r="F19" s="11">
        <v>1</v>
      </c>
      <c r="G19" s="11"/>
      <c r="H19" s="11"/>
      <c r="I19" s="11"/>
      <c r="J19" s="11"/>
      <c r="K19" s="11"/>
    </row>
    <row r="20" spans="1:11" ht="18.75" x14ac:dyDescent="0.25">
      <c r="A20" s="1"/>
      <c r="B20" s="47" t="s">
        <v>221</v>
      </c>
      <c r="C20" s="9"/>
      <c r="D20" s="11">
        <v>0</v>
      </c>
      <c r="E20" s="12" t="s">
        <v>123</v>
      </c>
      <c r="F20" s="11">
        <v>1</v>
      </c>
      <c r="G20" s="11"/>
      <c r="H20" s="11"/>
      <c r="I20" s="11"/>
      <c r="J20" s="11"/>
      <c r="K20" s="11"/>
    </row>
    <row r="21" spans="1:11" ht="18.75" x14ac:dyDescent="0.25">
      <c r="A21" s="1"/>
      <c r="B21" s="47" t="s">
        <v>222</v>
      </c>
      <c r="C21" s="9"/>
      <c r="D21" s="11">
        <v>0</v>
      </c>
      <c r="E21" s="12" t="s">
        <v>123</v>
      </c>
      <c r="F21" s="11">
        <v>1</v>
      </c>
      <c r="G21" s="11"/>
      <c r="H21" s="11"/>
      <c r="I21" s="11"/>
      <c r="J21" s="11"/>
      <c r="K21" s="11"/>
    </row>
    <row r="22" spans="1:11" ht="93.75" x14ac:dyDescent="0.25">
      <c r="A22" s="1" t="s">
        <v>12</v>
      </c>
      <c r="B22" s="10" t="s">
        <v>379</v>
      </c>
      <c r="C22" s="9"/>
      <c r="D22" s="11">
        <v>0</v>
      </c>
      <c r="E22" s="12" t="s">
        <v>123</v>
      </c>
      <c r="F22" s="11">
        <v>0</v>
      </c>
      <c r="G22" s="11">
        <v>116</v>
      </c>
      <c r="H22" s="11">
        <v>723</v>
      </c>
      <c r="I22" s="11">
        <v>787</v>
      </c>
      <c r="J22" s="11">
        <v>787</v>
      </c>
      <c r="K22" s="11">
        <v>787</v>
      </c>
    </row>
    <row r="23" spans="1:11" ht="75" x14ac:dyDescent="0.25">
      <c r="A23" s="1" t="s">
        <v>7</v>
      </c>
      <c r="B23" s="10" t="s">
        <v>122</v>
      </c>
      <c r="C23" s="9"/>
      <c r="D23" s="11">
        <v>0</v>
      </c>
      <c r="E23" s="12" t="s">
        <v>123</v>
      </c>
      <c r="F23" s="11">
        <v>0</v>
      </c>
      <c r="G23" s="11">
        <v>8</v>
      </c>
      <c r="H23" s="11">
        <v>12</v>
      </c>
      <c r="I23" s="11">
        <v>22.2</v>
      </c>
      <c r="J23" s="11">
        <v>22.2</v>
      </c>
      <c r="K23" s="11">
        <v>22.2</v>
      </c>
    </row>
    <row r="24" spans="1:11" ht="19.5" x14ac:dyDescent="0.25">
      <c r="A24" s="162" t="s">
        <v>124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4"/>
    </row>
    <row r="25" spans="1:11" ht="37.5" x14ac:dyDescent="0.25">
      <c r="A25" s="1" t="s">
        <v>16</v>
      </c>
      <c r="B25" s="2" t="s">
        <v>125</v>
      </c>
      <c r="C25" s="9"/>
      <c r="D25" s="11">
        <v>0</v>
      </c>
      <c r="E25" s="12" t="s">
        <v>123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6" spans="1:11" ht="18.75" x14ac:dyDescent="0.25">
      <c r="A26" s="1" t="s">
        <v>12</v>
      </c>
      <c r="B26" s="10" t="s">
        <v>126</v>
      </c>
      <c r="C26" s="9"/>
      <c r="D26" s="11">
        <v>0</v>
      </c>
      <c r="E26" s="12" t="s">
        <v>123</v>
      </c>
      <c r="F26" s="11">
        <v>1</v>
      </c>
      <c r="G26" s="11">
        <v>1</v>
      </c>
      <c r="H26" s="11">
        <v>1</v>
      </c>
      <c r="I26" s="11">
        <v>1</v>
      </c>
      <c r="J26" s="11">
        <v>1</v>
      </c>
      <c r="K26" s="11">
        <v>1</v>
      </c>
    </row>
    <row r="27" spans="1:11" ht="56.25" x14ac:dyDescent="0.25">
      <c r="A27" s="1" t="s">
        <v>7</v>
      </c>
      <c r="B27" s="10" t="s">
        <v>127</v>
      </c>
      <c r="C27" s="9"/>
      <c r="D27" s="11">
        <v>3</v>
      </c>
      <c r="E27" s="12" t="s">
        <v>123</v>
      </c>
      <c r="F27" s="11">
        <v>4</v>
      </c>
      <c r="G27" s="11">
        <v>5</v>
      </c>
      <c r="H27" s="11">
        <v>7</v>
      </c>
      <c r="I27" s="11">
        <v>8</v>
      </c>
      <c r="J27" s="11">
        <v>10</v>
      </c>
      <c r="K27" s="11">
        <v>13</v>
      </c>
    </row>
    <row r="28" spans="1:11" ht="56.25" x14ac:dyDescent="0.25">
      <c r="A28" s="1" t="s">
        <v>8</v>
      </c>
      <c r="B28" s="10" t="s">
        <v>128</v>
      </c>
      <c r="C28" s="9"/>
      <c r="D28" s="11">
        <v>7</v>
      </c>
      <c r="E28" s="12" t="s">
        <v>123</v>
      </c>
      <c r="F28" s="11">
        <v>12</v>
      </c>
      <c r="G28" s="11">
        <v>27</v>
      </c>
      <c r="H28" s="11">
        <v>38</v>
      </c>
      <c r="I28" s="11">
        <v>40</v>
      </c>
      <c r="J28" s="11">
        <v>55</v>
      </c>
      <c r="K28" s="11">
        <v>60</v>
      </c>
    </row>
    <row r="29" spans="1:11" ht="19.5" x14ac:dyDescent="0.25">
      <c r="A29" s="162" t="s">
        <v>129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4"/>
    </row>
    <row r="30" spans="1:11" ht="56.25" x14ac:dyDescent="0.25">
      <c r="A30" s="1" t="s">
        <v>16</v>
      </c>
      <c r="B30" s="2" t="s">
        <v>130</v>
      </c>
      <c r="C30" s="9"/>
      <c r="D30" s="11">
        <v>77</v>
      </c>
      <c r="E30" s="12" t="s">
        <v>77</v>
      </c>
      <c r="F30" s="11">
        <v>77</v>
      </c>
      <c r="G30" s="11">
        <v>77.3</v>
      </c>
      <c r="H30" s="11">
        <v>78</v>
      </c>
      <c r="I30" s="11">
        <v>79.5</v>
      </c>
      <c r="J30" s="11">
        <v>81.7</v>
      </c>
      <c r="K30" s="11">
        <v>86</v>
      </c>
    </row>
    <row r="31" spans="1:11" ht="56.25" x14ac:dyDescent="0.25">
      <c r="A31" s="1" t="s">
        <v>12</v>
      </c>
      <c r="B31" s="10" t="s">
        <v>131</v>
      </c>
      <c r="C31" s="9"/>
      <c r="D31" s="11">
        <v>87</v>
      </c>
      <c r="E31" s="12" t="s">
        <v>77</v>
      </c>
      <c r="F31" s="11">
        <v>87</v>
      </c>
      <c r="G31" s="11">
        <v>87.5</v>
      </c>
      <c r="H31" s="11">
        <v>87.9</v>
      </c>
      <c r="I31" s="11">
        <v>88.5</v>
      </c>
      <c r="J31" s="11">
        <v>89.1</v>
      </c>
      <c r="K31" s="11">
        <v>90</v>
      </c>
    </row>
    <row r="32" spans="1:11" ht="19.5" x14ac:dyDescent="0.25">
      <c r="A32" s="162" t="s">
        <v>136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4"/>
    </row>
    <row r="33" spans="1:13" ht="37.5" x14ac:dyDescent="0.25">
      <c r="A33" s="1" t="s">
        <v>16</v>
      </c>
      <c r="B33" s="2" t="s">
        <v>23</v>
      </c>
      <c r="C33" s="9"/>
      <c r="D33" s="11">
        <v>11</v>
      </c>
      <c r="E33" s="12">
        <v>43435</v>
      </c>
      <c r="F33" s="11">
        <v>12</v>
      </c>
      <c r="G33" s="11">
        <v>13</v>
      </c>
      <c r="H33" s="11">
        <v>13</v>
      </c>
      <c r="I33" s="11">
        <v>13</v>
      </c>
      <c r="J33" s="11">
        <v>13</v>
      </c>
      <c r="K33" s="11">
        <v>13</v>
      </c>
    </row>
    <row r="34" spans="1:13" ht="37.5" x14ac:dyDescent="0.25">
      <c r="A34" s="1" t="s">
        <v>12</v>
      </c>
      <c r="B34" s="10" t="s">
        <v>132</v>
      </c>
      <c r="C34" s="9"/>
      <c r="D34" s="11">
        <v>381.72</v>
      </c>
      <c r="E34" s="12">
        <v>43435</v>
      </c>
      <c r="F34" s="11">
        <v>498.49700000000001</v>
      </c>
      <c r="G34" s="11">
        <v>498.49700000000001</v>
      </c>
      <c r="H34" s="11">
        <v>517.28800000000001</v>
      </c>
      <c r="I34" s="11">
        <v>517.28800000000001</v>
      </c>
      <c r="J34" s="11">
        <v>517.28800000000001</v>
      </c>
      <c r="K34" s="11">
        <v>517.28800000000001</v>
      </c>
    </row>
    <row r="35" spans="1:13" ht="56.25" x14ac:dyDescent="0.25">
      <c r="A35" s="1" t="s">
        <v>7</v>
      </c>
      <c r="B35" s="10" t="s">
        <v>24</v>
      </c>
      <c r="C35" s="9"/>
      <c r="D35" s="11">
        <v>487</v>
      </c>
      <c r="E35" s="12">
        <v>42369</v>
      </c>
      <c r="F35" s="11">
        <v>0</v>
      </c>
      <c r="G35" s="11">
        <v>0</v>
      </c>
      <c r="H35" s="11">
        <v>0</v>
      </c>
      <c r="I35" s="11">
        <v>600</v>
      </c>
      <c r="J35" s="11">
        <v>0</v>
      </c>
      <c r="K35" s="11">
        <v>620</v>
      </c>
    </row>
    <row r="36" spans="1:13" ht="56.25" x14ac:dyDescent="0.25">
      <c r="A36" s="1" t="s">
        <v>8</v>
      </c>
      <c r="B36" s="10" t="s">
        <v>133</v>
      </c>
      <c r="C36" s="9"/>
      <c r="D36" s="11">
        <v>0</v>
      </c>
      <c r="E36" s="12">
        <v>43435</v>
      </c>
      <c r="F36" s="11">
        <v>0</v>
      </c>
      <c r="G36" s="11">
        <v>6</v>
      </c>
      <c r="H36" s="11">
        <v>26</v>
      </c>
      <c r="I36" s="11">
        <v>31</v>
      </c>
      <c r="J36" s="11">
        <v>41</v>
      </c>
      <c r="K36" s="11">
        <v>41</v>
      </c>
    </row>
    <row r="37" spans="1:13" ht="37.5" x14ac:dyDescent="0.25">
      <c r="A37" s="1" t="s">
        <v>9</v>
      </c>
      <c r="B37" s="10" t="s">
        <v>25</v>
      </c>
      <c r="C37" s="9"/>
      <c r="D37" s="11">
        <v>0</v>
      </c>
      <c r="E37" s="12">
        <v>43435</v>
      </c>
      <c r="F37" s="11">
        <v>0</v>
      </c>
      <c r="G37" s="11">
        <v>1</v>
      </c>
      <c r="H37" s="11">
        <v>2</v>
      </c>
      <c r="I37" s="11">
        <v>3</v>
      </c>
      <c r="J37" s="11">
        <v>4</v>
      </c>
      <c r="K37" s="11" t="s">
        <v>135</v>
      </c>
    </row>
    <row r="38" spans="1:13" ht="75" x14ac:dyDescent="0.25">
      <c r="A38" s="1" t="s">
        <v>13</v>
      </c>
      <c r="B38" s="10" t="s">
        <v>134</v>
      </c>
      <c r="C38" s="9"/>
      <c r="D38" s="11">
        <v>1.82</v>
      </c>
      <c r="E38" s="12">
        <v>43435</v>
      </c>
      <c r="F38" s="11">
        <v>1.82</v>
      </c>
      <c r="G38" s="11">
        <v>1.82</v>
      </c>
      <c r="H38" s="11">
        <v>1.82</v>
      </c>
      <c r="I38" s="11">
        <v>1.82</v>
      </c>
      <c r="J38" s="11">
        <v>1.82</v>
      </c>
      <c r="K38" s="11">
        <v>1.82</v>
      </c>
    </row>
    <row r="39" spans="1:13" ht="19.5" x14ac:dyDescent="0.25">
      <c r="A39" s="162" t="s">
        <v>137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4"/>
    </row>
    <row r="40" spans="1:13" ht="56.25" x14ac:dyDescent="0.25">
      <c r="A40" s="1" t="s">
        <v>16</v>
      </c>
      <c r="B40" s="2" t="s">
        <v>26</v>
      </c>
      <c r="C40" s="9"/>
      <c r="D40" s="11">
        <v>76.2</v>
      </c>
      <c r="E40" s="12" t="s">
        <v>138</v>
      </c>
      <c r="F40" s="11">
        <v>74</v>
      </c>
      <c r="G40" s="11">
        <v>82.2</v>
      </c>
      <c r="H40" s="11">
        <v>89</v>
      </c>
      <c r="I40" s="11">
        <v>93.5</v>
      </c>
      <c r="J40" s="11">
        <v>99.9</v>
      </c>
      <c r="K40" s="11">
        <v>100</v>
      </c>
    </row>
    <row r="42" spans="1:13" ht="18.75" x14ac:dyDescent="0.25">
      <c r="A42" s="172" t="s">
        <v>59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4"/>
    </row>
    <row r="43" spans="1:13" ht="18.75" x14ac:dyDescent="0.25">
      <c r="A43" s="179" t="s">
        <v>0</v>
      </c>
      <c r="B43" s="177" t="s">
        <v>72</v>
      </c>
      <c r="C43" s="8"/>
      <c r="D43" s="179" t="s">
        <v>56</v>
      </c>
      <c r="E43" s="177" t="s">
        <v>55</v>
      </c>
      <c r="F43" s="179" t="s">
        <v>68</v>
      </c>
      <c r="G43" s="181" t="s">
        <v>58</v>
      </c>
      <c r="H43" s="182"/>
      <c r="I43" s="182"/>
      <c r="J43" s="182"/>
      <c r="K43" s="182"/>
      <c r="L43" s="182"/>
      <c r="M43" s="183"/>
    </row>
    <row r="44" spans="1:13" ht="19.5" thickBot="1" x14ac:dyDescent="0.3">
      <c r="A44" s="180"/>
      <c r="B44" s="178"/>
      <c r="C44" s="5"/>
      <c r="D44" s="180"/>
      <c r="E44" s="178"/>
      <c r="F44" s="180"/>
      <c r="G44" s="6" t="s">
        <v>62</v>
      </c>
      <c r="H44" s="6" t="s">
        <v>63</v>
      </c>
      <c r="I44" s="5" t="s">
        <v>64</v>
      </c>
      <c r="J44" s="5" t="s">
        <v>65</v>
      </c>
      <c r="K44" s="5" t="s">
        <v>66</v>
      </c>
      <c r="L44" s="5" t="s">
        <v>67</v>
      </c>
      <c r="M44" s="5" t="s">
        <v>57</v>
      </c>
    </row>
    <row r="45" spans="1:13" ht="112.5" x14ac:dyDescent="0.25">
      <c r="A45" s="190" t="s">
        <v>380</v>
      </c>
      <c r="B45" s="191"/>
      <c r="C45" s="191"/>
      <c r="D45" s="191"/>
      <c r="E45" s="191"/>
      <c r="F45" s="191"/>
      <c r="G45" s="20" t="s">
        <v>78</v>
      </c>
      <c r="H45" s="20" t="s">
        <v>78</v>
      </c>
      <c r="I45" s="20" t="s">
        <v>78</v>
      </c>
      <c r="J45" s="20" t="s">
        <v>78</v>
      </c>
      <c r="K45" s="20" t="s">
        <v>78</v>
      </c>
      <c r="L45" s="20" t="s">
        <v>78</v>
      </c>
      <c r="M45" s="21" t="s">
        <v>78</v>
      </c>
    </row>
    <row r="46" spans="1:13" ht="18.75" customHeight="1" x14ac:dyDescent="0.25">
      <c r="A46" s="193" t="s">
        <v>10</v>
      </c>
      <c r="B46" s="184" t="s">
        <v>381</v>
      </c>
      <c r="C46" s="3"/>
      <c r="D46" s="185" t="s">
        <v>308</v>
      </c>
      <c r="E46" s="185" t="s">
        <v>332</v>
      </c>
      <c r="F46" s="4" t="s">
        <v>57</v>
      </c>
      <c r="G46" s="18">
        <f>G47+G48+G49</f>
        <v>49.29</v>
      </c>
      <c r="H46" s="18">
        <f t="shared" ref="H46:L46" si="0">H47+H48+H49</f>
        <v>68.040000000000006</v>
      </c>
      <c r="I46" s="18">
        <f t="shared" si="0"/>
        <v>0</v>
      </c>
      <c r="J46" s="18">
        <f t="shared" si="0"/>
        <v>0</v>
      </c>
      <c r="K46" s="18">
        <f t="shared" si="0"/>
        <v>0</v>
      </c>
      <c r="L46" s="18">
        <f t="shared" si="0"/>
        <v>0</v>
      </c>
      <c r="M46" s="18">
        <f>G46+H46+I46+J46+K46+L46</f>
        <v>117.33000000000001</v>
      </c>
    </row>
    <row r="47" spans="1:13" ht="37.5" x14ac:dyDescent="0.25">
      <c r="A47" s="193"/>
      <c r="B47" s="184"/>
      <c r="C47" s="3"/>
      <c r="D47" s="185"/>
      <c r="E47" s="185"/>
      <c r="F47" s="4" t="s">
        <v>69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f t="shared" ref="M47:M49" si="1">G47+H47+I47+J47+K47+L47</f>
        <v>0</v>
      </c>
    </row>
    <row r="48" spans="1:13" ht="37.5" x14ac:dyDescent="0.25">
      <c r="A48" s="193"/>
      <c r="B48" s="184"/>
      <c r="C48" s="3"/>
      <c r="D48" s="185"/>
      <c r="E48" s="185"/>
      <c r="F48" s="4" t="s">
        <v>70</v>
      </c>
      <c r="G48" s="18">
        <v>48.9</v>
      </c>
      <c r="H48" s="18">
        <v>67.5</v>
      </c>
      <c r="I48" s="18">
        <v>0</v>
      </c>
      <c r="J48" s="18">
        <v>0</v>
      </c>
      <c r="K48" s="18">
        <v>0</v>
      </c>
      <c r="L48" s="18">
        <v>0</v>
      </c>
      <c r="M48" s="18">
        <f t="shared" si="1"/>
        <v>116.4</v>
      </c>
    </row>
    <row r="49" spans="1:13" ht="56.25" customHeight="1" x14ac:dyDescent="0.25">
      <c r="A49" s="193"/>
      <c r="B49" s="184"/>
      <c r="C49" s="3"/>
      <c r="D49" s="185"/>
      <c r="E49" s="185"/>
      <c r="F49" s="4" t="s">
        <v>71</v>
      </c>
      <c r="G49" s="18">
        <v>0.39</v>
      </c>
      <c r="H49" s="18">
        <v>0.54</v>
      </c>
      <c r="I49" s="18">
        <v>0</v>
      </c>
      <c r="J49" s="18">
        <v>0</v>
      </c>
      <c r="K49" s="18">
        <v>0</v>
      </c>
      <c r="L49" s="18">
        <v>0</v>
      </c>
      <c r="M49" s="18">
        <f t="shared" si="1"/>
        <v>0.93</v>
      </c>
    </row>
    <row r="50" spans="1:13" ht="18.75" customHeight="1" x14ac:dyDescent="0.25">
      <c r="A50" s="193" t="s">
        <v>11</v>
      </c>
      <c r="B50" s="184" t="s">
        <v>382</v>
      </c>
      <c r="C50" s="98"/>
      <c r="D50" s="185" t="s">
        <v>308</v>
      </c>
      <c r="E50" s="185" t="s">
        <v>414</v>
      </c>
      <c r="F50" s="97" t="s">
        <v>57</v>
      </c>
      <c r="G50" s="18">
        <f>G51+G52+G53</f>
        <v>47.5</v>
      </c>
      <c r="H50" s="18">
        <f t="shared" ref="H50" si="2">H51+H52+H53</f>
        <v>47.5</v>
      </c>
      <c r="I50" s="18">
        <f t="shared" ref="I50" si="3">I51+I52+I53</f>
        <v>0</v>
      </c>
      <c r="J50" s="18">
        <f t="shared" ref="J50" si="4">J51+J52+J53</f>
        <v>0</v>
      </c>
      <c r="K50" s="18">
        <f t="shared" ref="K50" si="5">K51+K52+K53</f>
        <v>0</v>
      </c>
      <c r="L50" s="18">
        <f t="shared" ref="L50" si="6">L51+L52+L53</f>
        <v>0</v>
      </c>
      <c r="M50" s="18">
        <f>G50+H50+I50+J50+K50+L50</f>
        <v>95</v>
      </c>
    </row>
    <row r="51" spans="1:13" ht="37.5" x14ac:dyDescent="0.25">
      <c r="A51" s="193"/>
      <c r="B51" s="184"/>
      <c r="C51" s="98"/>
      <c r="D51" s="185"/>
      <c r="E51" s="185"/>
      <c r="F51" s="97" t="s">
        <v>69</v>
      </c>
      <c r="G51" s="18">
        <v>47.02</v>
      </c>
      <c r="H51" s="18">
        <v>47.02</v>
      </c>
      <c r="I51" s="18">
        <v>0</v>
      </c>
      <c r="J51" s="18">
        <v>0</v>
      </c>
      <c r="K51" s="18">
        <v>0</v>
      </c>
      <c r="L51" s="18">
        <v>0</v>
      </c>
      <c r="M51" s="18">
        <f t="shared" ref="M51:M53" si="7">G51+H51+I51+J51+K51+L51</f>
        <v>94.04</v>
      </c>
    </row>
    <row r="52" spans="1:13" ht="37.5" x14ac:dyDescent="0.25">
      <c r="A52" s="193"/>
      <c r="B52" s="184"/>
      <c r="C52" s="98"/>
      <c r="D52" s="185"/>
      <c r="E52" s="185"/>
      <c r="F52" s="97" t="s">
        <v>70</v>
      </c>
      <c r="G52" s="18">
        <v>0.48</v>
      </c>
      <c r="H52" s="18">
        <v>0.48</v>
      </c>
      <c r="I52" s="18">
        <v>0</v>
      </c>
      <c r="J52" s="18">
        <v>0</v>
      </c>
      <c r="K52" s="18">
        <v>0</v>
      </c>
      <c r="L52" s="18">
        <v>0</v>
      </c>
      <c r="M52" s="18">
        <f t="shared" si="7"/>
        <v>0.96</v>
      </c>
    </row>
    <row r="53" spans="1:13" ht="56.25" customHeight="1" x14ac:dyDescent="0.25">
      <c r="A53" s="193"/>
      <c r="B53" s="184"/>
      <c r="C53" s="98"/>
      <c r="D53" s="185"/>
      <c r="E53" s="185"/>
      <c r="F53" s="97" t="s">
        <v>71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f t="shared" si="7"/>
        <v>0</v>
      </c>
    </row>
    <row r="54" spans="1:13" ht="18.75" customHeight="1" x14ac:dyDescent="0.25">
      <c r="A54" s="193" t="s">
        <v>313</v>
      </c>
      <c r="B54" s="184" t="s">
        <v>383</v>
      </c>
      <c r="C54" s="98"/>
      <c r="D54" s="185" t="s">
        <v>355</v>
      </c>
      <c r="E54" s="185" t="s">
        <v>332</v>
      </c>
      <c r="F54" s="97" t="s">
        <v>57</v>
      </c>
      <c r="G54" s="18">
        <f>G55+G56+G57</f>
        <v>0</v>
      </c>
      <c r="H54" s="93">
        <f t="shared" ref="H54:L54" si="8">H55+H56+H57</f>
        <v>0</v>
      </c>
      <c r="I54" s="93">
        <f t="shared" si="8"/>
        <v>0</v>
      </c>
      <c r="J54" s="93">
        <f t="shared" si="8"/>
        <v>17.649999999999999</v>
      </c>
      <c r="K54" s="93">
        <f t="shared" si="8"/>
        <v>3.9039999999999999</v>
      </c>
      <c r="L54" s="93">
        <f t="shared" si="8"/>
        <v>3.9039999999999999</v>
      </c>
      <c r="M54" s="93">
        <f>G54+H54+I54+J54+K54+L54</f>
        <v>25.457999999999998</v>
      </c>
    </row>
    <row r="55" spans="1:13" ht="37.5" x14ac:dyDescent="0.25">
      <c r="A55" s="193"/>
      <c r="B55" s="184"/>
      <c r="C55" s="98"/>
      <c r="D55" s="185"/>
      <c r="E55" s="185"/>
      <c r="F55" s="97" t="s">
        <v>69</v>
      </c>
      <c r="G55" s="18">
        <v>0</v>
      </c>
      <c r="H55" s="93">
        <v>0</v>
      </c>
      <c r="I55" s="93">
        <v>0</v>
      </c>
      <c r="J55" s="93">
        <v>12.49</v>
      </c>
      <c r="K55" s="93">
        <v>3.1739999999999999</v>
      </c>
      <c r="L55" s="93">
        <v>3.1739999999999999</v>
      </c>
      <c r="M55" s="93">
        <f t="shared" ref="M55:M57" si="9">G55+H55+I55+J55+K55+L55</f>
        <v>18.838000000000001</v>
      </c>
    </row>
    <row r="56" spans="1:13" ht="37.5" x14ac:dyDescent="0.25">
      <c r="A56" s="193"/>
      <c r="B56" s="184"/>
      <c r="C56" s="98"/>
      <c r="D56" s="185"/>
      <c r="E56" s="185"/>
      <c r="F56" s="97" t="s">
        <v>70</v>
      </c>
      <c r="G56" s="18">
        <v>0</v>
      </c>
      <c r="H56" s="93">
        <v>0</v>
      </c>
      <c r="I56" s="93">
        <v>0</v>
      </c>
      <c r="J56" s="93">
        <v>5.16</v>
      </c>
      <c r="K56" s="93">
        <v>0.73</v>
      </c>
      <c r="L56" s="93">
        <v>0.73</v>
      </c>
      <c r="M56" s="93">
        <f t="shared" si="9"/>
        <v>6.620000000000001</v>
      </c>
    </row>
    <row r="57" spans="1:13" ht="56.25" customHeight="1" x14ac:dyDescent="0.25">
      <c r="A57" s="193"/>
      <c r="B57" s="184"/>
      <c r="C57" s="98"/>
      <c r="D57" s="185"/>
      <c r="E57" s="185"/>
      <c r="F57" s="97" t="s">
        <v>71</v>
      </c>
      <c r="G57" s="18">
        <v>0</v>
      </c>
      <c r="H57" s="93">
        <v>0</v>
      </c>
      <c r="I57" s="93">
        <v>0</v>
      </c>
      <c r="J57" s="93">
        <v>0</v>
      </c>
      <c r="K57" s="93">
        <v>0</v>
      </c>
      <c r="L57" s="93">
        <v>0</v>
      </c>
      <c r="M57" s="93">
        <f t="shared" si="9"/>
        <v>0</v>
      </c>
    </row>
    <row r="58" spans="1:13" ht="18.75" customHeight="1" x14ac:dyDescent="0.25">
      <c r="A58" s="193" t="s">
        <v>314</v>
      </c>
      <c r="B58" s="184" t="s">
        <v>416</v>
      </c>
      <c r="C58" s="98"/>
      <c r="D58" s="185" t="s">
        <v>329</v>
      </c>
      <c r="E58" s="185" t="s">
        <v>332</v>
      </c>
      <c r="F58" s="97" t="s">
        <v>57</v>
      </c>
      <c r="G58" s="18">
        <f>G59+G60+G61</f>
        <v>2</v>
      </c>
      <c r="H58" s="93">
        <f t="shared" ref="H58" si="10">H59+H60+H61</f>
        <v>20</v>
      </c>
      <c r="I58" s="93">
        <f t="shared" ref="I58" si="11">I59+I60+I61</f>
        <v>18.3</v>
      </c>
      <c r="J58" s="93">
        <f t="shared" ref="J58" si="12">J59+J60+J61</f>
        <v>0</v>
      </c>
      <c r="K58" s="93">
        <f t="shared" ref="K58" si="13">K59+K60+K61</f>
        <v>0</v>
      </c>
      <c r="L58" s="93">
        <f t="shared" ref="L58" si="14">L59+L60+L61</f>
        <v>0</v>
      </c>
      <c r="M58" s="93">
        <f>G58+H58+I58+J58+K58+L58</f>
        <v>40.299999999999997</v>
      </c>
    </row>
    <row r="59" spans="1:13" ht="37.5" x14ac:dyDescent="0.25">
      <c r="A59" s="193"/>
      <c r="B59" s="184"/>
      <c r="C59" s="98"/>
      <c r="D59" s="185"/>
      <c r="E59" s="185"/>
      <c r="F59" s="97" t="s">
        <v>69</v>
      </c>
      <c r="G59" s="18">
        <v>0</v>
      </c>
      <c r="H59" s="93">
        <v>0</v>
      </c>
      <c r="I59" s="93">
        <v>17.75</v>
      </c>
      <c r="J59" s="93">
        <v>0</v>
      </c>
      <c r="K59" s="93">
        <v>0</v>
      </c>
      <c r="L59" s="93">
        <v>0</v>
      </c>
      <c r="M59" s="93">
        <f t="shared" ref="M59:M61" si="15">G59+H59+I59+J59+K59+L59</f>
        <v>17.75</v>
      </c>
    </row>
    <row r="60" spans="1:13" ht="37.5" x14ac:dyDescent="0.25">
      <c r="A60" s="193"/>
      <c r="B60" s="184"/>
      <c r="C60" s="98"/>
      <c r="D60" s="185"/>
      <c r="E60" s="185"/>
      <c r="F60" s="97" t="s">
        <v>70</v>
      </c>
      <c r="G60" s="18">
        <v>0</v>
      </c>
      <c r="H60" s="93">
        <v>19.399999999999999</v>
      </c>
      <c r="I60" s="93">
        <v>0.55000000000000004</v>
      </c>
      <c r="J60" s="93">
        <v>0</v>
      </c>
      <c r="K60" s="93">
        <v>0</v>
      </c>
      <c r="L60" s="93">
        <v>0</v>
      </c>
      <c r="M60" s="93">
        <f t="shared" si="15"/>
        <v>19.95</v>
      </c>
    </row>
    <row r="61" spans="1:13" ht="56.25" customHeight="1" x14ac:dyDescent="0.25">
      <c r="A61" s="193"/>
      <c r="B61" s="184"/>
      <c r="C61" s="98"/>
      <c r="D61" s="185"/>
      <c r="E61" s="185"/>
      <c r="F61" s="97" t="s">
        <v>71</v>
      </c>
      <c r="G61" s="18">
        <v>2</v>
      </c>
      <c r="H61" s="93">
        <v>0.6</v>
      </c>
      <c r="I61" s="93">
        <v>0</v>
      </c>
      <c r="J61" s="93">
        <v>0</v>
      </c>
      <c r="K61" s="93">
        <v>0</v>
      </c>
      <c r="L61" s="93">
        <v>0</v>
      </c>
      <c r="M61" s="93">
        <f t="shared" si="15"/>
        <v>2.6</v>
      </c>
    </row>
    <row r="62" spans="1:13" ht="18.75" customHeight="1" x14ac:dyDescent="0.25">
      <c r="A62" s="193" t="s">
        <v>315</v>
      </c>
      <c r="B62" s="184" t="s">
        <v>384</v>
      </c>
      <c r="C62" s="98"/>
      <c r="D62" s="185" t="s">
        <v>325</v>
      </c>
      <c r="E62" s="185" t="s">
        <v>332</v>
      </c>
      <c r="F62" s="97" t="s">
        <v>57</v>
      </c>
      <c r="G62" s="18">
        <f>G63+G64+G65</f>
        <v>0</v>
      </c>
      <c r="H62" s="93">
        <f t="shared" ref="H62" si="16">H63+H64+H65</f>
        <v>1.4</v>
      </c>
      <c r="I62" s="93">
        <f t="shared" ref="I62" si="17">I63+I64+I65</f>
        <v>1.4</v>
      </c>
      <c r="J62" s="93">
        <f t="shared" ref="J62" si="18">J63+J64+J65</f>
        <v>0</v>
      </c>
      <c r="K62" s="93">
        <f t="shared" ref="K62" si="19">K63+K64+K65</f>
        <v>0</v>
      </c>
      <c r="L62" s="93">
        <f t="shared" ref="L62" si="20">L63+L64+L65</f>
        <v>0</v>
      </c>
      <c r="M62" s="93">
        <f>G62+H62+I62+J62+K62+L62</f>
        <v>2.8</v>
      </c>
    </row>
    <row r="63" spans="1:13" ht="37.5" x14ac:dyDescent="0.25">
      <c r="A63" s="193"/>
      <c r="B63" s="184"/>
      <c r="C63" s="98"/>
      <c r="D63" s="185"/>
      <c r="E63" s="185"/>
      <c r="F63" s="97" t="s">
        <v>69</v>
      </c>
      <c r="G63" s="18">
        <v>0</v>
      </c>
      <c r="H63" s="93">
        <v>1.1399999999999999</v>
      </c>
      <c r="I63" s="93">
        <v>1.1399999999999999</v>
      </c>
      <c r="J63" s="93">
        <v>0</v>
      </c>
      <c r="K63" s="93">
        <v>0</v>
      </c>
      <c r="L63" s="93">
        <v>0</v>
      </c>
      <c r="M63" s="93">
        <f t="shared" ref="M63:M65" si="21">G63+H63+I63+J63+K63+L63</f>
        <v>2.2799999999999998</v>
      </c>
    </row>
    <row r="64" spans="1:13" ht="37.5" x14ac:dyDescent="0.25">
      <c r="A64" s="193"/>
      <c r="B64" s="184"/>
      <c r="C64" s="98"/>
      <c r="D64" s="185"/>
      <c r="E64" s="185"/>
      <c r="F64" s="97" t="s">
        <v>70</v>
      </c>
      <c r="G64" s="18">
        <v>0</v>
      </c>
      <c r="H64" s="93">
        <v>0.26</v>
      </c>
      <c r="I64" s="93">
        <v>0.26</v>
      </c>
      <c r="J64" s="93">
        <v>0</v>
      </c>
      <c r="K64" s="93">
        <v>0</v>
      </c>
      <c r="L64" s="93">
        <v>0</v>
      </c>
      <c r="M64" s="93">
        <f t="shared" si="21"/>
        <v>0.52</v>
      </c>
    </row>
    <row r="65" spans="1:13" ht="56.25" customHeight="1" x14ac:dyDescent="0.25">
      <c r="A65" s="193"/>
      <c r="B65" s="184"/>
      <c r="C65" s="98"/>
      <c r="D65" s="185"/>
      <c r="E65" s="185"/>
      <c r="F65" s="97" t="s">
        <v>71</v>
      </c>
      <c r="G65" s="18">
        <v>0</v>
      </c>
      <c r="H65" s="93">
        <v>0</v>
      </c>
      <c r="I65" s="93">
        <v>0</v>
      </c>
      <c r="J65" s="93">
        <v>0</v>
      </c>
      <c r="K65" s="93">
        <v>0</v>
      </c>
      <c r="L65" s="93">
        <v>0</v>
      </c>
      <c r="M65" s="93">
        <f t="shared" si="21"/>
        <v>0</v>
      </c>
    </row>
    <row r="66" spans="1:13" ht="18.75" customHeight="1" x14ac:dyDescent="0.25">
      <c r="A66" s="193" t="s">
        <v>316</v>
      </c>
      <c r="B66" s="184" t="s">
        <v>386</v>
      </c>
      <c r="C66" s="98"/>
      <c r="D66" s="185" t="s">
        <v>325</v>
      </c>
      <c r="E66" s="185" t="s">
        <v>332</v>
      </c>
      <c r="F66" s="97" t="s">
        <v>57</v>
      </c>
      <c r="G66" s="18">
        <f>G67+G68+G69</f>
        <v>0</v>
      </c>
      <c r="H66" s="93">
        <f t="shared" ref="H66" si="22">H67+H68+H69</f>
        <v>0.89999999999999991</v>
      </c>
      <c r="I66" s="93">
        <f t="shared" ref="I66" si="23">I67+I68+I69</f>
        <v>0.7</v>
      </c>
      <c r="J66" s="93">
        <f t="shared" ref="J66" si="24">J67+J68+J69</f>
        <v>0</v>
      </c>
      <c r="K66" s="93">
        <f t="shared" ref="K66" si="25">K67+K68+K69</f>
        <v>0</v>
      </c>
      <c r="L66" s="93">
        <f t="shared" ref="L66" si="26">L67+L68+L69</f>
        <v>0</v>
      </c>
      <c r="M66" s="93">
        <f>G66+H66+I66+J66+K66+L66</f>
        <v>1.5999999999999999</v>
      </c>
    </row>
    <row r="67" spans="1:13" ht="37.5" x14ac:dyDescent="0.25">
      <c r="A67" s="193"/>
      <c r="B67" s="184"/>
      <c r="C67" s="98"/>
      <c r="D67" s="185"/>
      <c r="E67" s="185"/>
      <c r="F67" s="97" t="s">
        <v>69</v>
      </c>
      <c r="G67" s="18">
        <v>0</v>
      </c>
      <c r="H67" s="93">
        <v>0.56999999999999995</v>
      </c>
      <c r="I67" s="93">
        <v>0.56999999999999995</v>
      </c>
      <c r="J67" s="93">
        <v>0</v>
      </c>
      <c r="K67" s="93">
        <v>0</v>
      </c>
      <c r="L67" s="93">
        <v>0</v>
      </c>
      <c r="M67" s="93">
        <f t="shared" ref="M67:M69" si="27">G67+H67+I67+J67+K67+L67</f>
        <v>1.1399999999999999</v>
      </c>
    </row>
    <row r="68" spans="1:13" ht="37.5" x14ac:dyDescent="0.25">
      <c r="A68" s="193"/>
      <c r="B68" s="184"/>
      <c r="C68" s="98"/>
      <c r="D68" s="185"/>
      <c r="E68" s="185"/>
      <c r="F68" s="97" t="s">
        <v>70</v>
      </c>
      <c r="G68" s="18">
        <v>0</v>
      </c>
      <c r="H68" s="93">
        <v>0.33</v>
      </c>
      <c r="I68" s="93">
        <v>0.13</v>
      </c>
      <c r="J68" s="93">
        <v>0</v>
      </c>
      <c r="K68" s="93">
        <v>0</v>
      </c>
      <c r="L68" s="93">
        <v>0</v>
      </c>
      <c r="M68" s="93">
        <f t="shared" si="27"/>
        <v>0.46</v>
      </c>
    </row>
    <row r="69" spans="1:13" ht="56.25" customHeight="1" x14ac:dyDescent="0.25">
      <c r="A69" s="193"/>
      <c r="B69" s="184"/>
      <c r="C69" s="98"/>
      <c r="D69" s="185"/>
      <c r="E69" s="185"/>
      <c r="F69" s="97" t="s">
        <v>71</v>
      </c>
      <c r="G69" s="18">
        <v>0</v>
      </c>
      <c r="H69" s="93">
        <v>0</v>
      </c>
      <c r="I69" s="93">
        <v>0</v>
      </c>
      <c r="J69" s="93">
        <v>0</v>
      </c>
      <c r="K69" s="93">
        <v>0</v>
      </c>
      <c r="L69" s="93">
        <v>0</v>
      </c>
      <c r="M69" s="93">
        <f t="shared" si="27"/>
        <v>0</v>
      </c>
    </row>
    <row r="70" spans="1:13" ht="18.75" customHeight="1" x14ac:dyDescent="0.25">
      <c r="A70" s="193" t="s">
        <v>362</v>
      </c>
      <c r="B70" s="184" t="s">
        <v>415</v>
      </c>
      <c r="C70" s="98"/>
      <c r="D70" s="185" t="s">
        <v>308</v>
      </c>
      <c r="E70" s="185" t="s">
        <v>332</v>
      </c>
      <c r="F70" s="97" t="s">
        <v>57</v>
      </c>
      <c r="G70" s="18">
        <f>G71+G72+G73</f>
        <v>0.3</v>
      </c>
      <c r="H70" s="93">
        <f t="shared" ref="H70" si="28">H71+H72+H73</f>
        <v>3</v>
      </c>
      <c r="I70" s="93">
        <f t="shared" ref="I70" si="29">I71+I72+I73</f>
        <v>0</v>
      </c>
      <c r="J70" s="93">
        <f t="shared" ref="J70" si="30">J71+J72+J73</f>
        <v>0</v>
      </c>
      <c r="K70" s="93">
        <f t="shared" ref="K70" si="31">K71+K72+K73</f>
        <v>0</v>
      </c>
      <c r="L70" s="93">
        <f t="shared" ref="L70" si="32">L71+L72+L73</f>
        <v>0</v>
      </c>
      <c r="M70" s="93">
        <f>G70+H70+I70+J70+K70+L70</f>
        <v>3.3</v>
      </c>
    </row>
    <row r="71" spans="1:13" ht="37.5" x14ac:dyDescent="0.25">
      <c r="A71" s="193"/>
      <c r="B71" s="184"/>
      <c r="C71" s="98"/>
      <c r="D71" s="185"/>
      <c r="E71" s="185"/>
      <c r="F71" s="97" t="s">
        <v>69</v>
      </c>
      <c r="G71" s="18">
        <v>0</v>
      </c>
      <c r="H71" s="93">
        <v>0</v>
      </c>
      <c r="I71" s="93">
        <v>0</v>
      </c>
      <c r="J71" s="93">
        <v>0</v>
      </c>
      <c r="K71" s="93">
        <v>0</v>
      </c>
      <c r="L71" s="93">
        <v>0</v>
      </c>
      <c r="M71" s="93">
        <f t="shared" ref="M71:M73" si="33">G71+H71+I71+J71+K71+L71</f>
        <v>0</v>
      </c>
    </row>
    <row r="72" spans="1:13" ht="37.5" x14ac:dyDescent="0.25">
      <c r="A72" s="193"/>
      <c r="B72" s="184"/>
      <c r="C72" s="98"/>
      <c r="D72" s="185"/>
      <c r="E72" s="185"/>
      <c r="F72" s="97" t="s">
        <v>70</v>
      </c>
      <c r="G72" s="18">
        <v>0</v>
      </c>
      <c r="H72" s="93">
        <v>2.91</v>
      </c>
      <c r="I72" s="93">
        <v>0</v>
      </c>
      <c r="J72" s="93">
        <v>0</v>
      </c>
      <c r="K72" s="93">
        <v>0</v>
      </c>
      <c r="L72" s="93">
        <v>0</v>
      </c>
      <c r="M72" s="93">
        <f t="shared" si="33"/>
        <v>2.91</v>
      </c>
    </row>
    <row r="73" spans="1:13" ht="56.25" customHeight="1" x14ac:dyDescent="0.25">
      <c r="A73" s="193"/>
      <c r="B73" s="184"/>
      <c r="C73" s="98"/>
      <c r="D73" s="185"/>
      <c r="E73" s="185"/>
      <c r="F73" s="97" t="s">
        <v>71</v>
      </c>
      <c r="G73" s="18">
        <v>0.3</v>
      </c>
      <c r="H73" s="93">
        <v>0.09</v>
      </c>
      <c r="I73" s="93">
        <v>0</v>
      </c>
      <c r="J73" s="93">
        <v>0</v>
      </c>
      <c r="K73" s="93">
        <v>0</v>
      </c>
      <c r="L73" s="93">
        <v>0</v>
      </c>
      <c r="M73" s="93">
        <f t="shared" si="33"/>
        <v>0.39</v>
      </c>
    </row>
    <row r="74" spans="1:13" ht="18.75" customHeight="1" x14ac:dyDescent="0.25">
      <c r="A74" s="193" t="s">
        <v>366</v>
      </c>
      <c r="B74" s="184" t="s">
        <v>387</v>
      </c>
      <c r="C74" s="98"/>
      <c r="D74" s="185" t="s">
        <v>325</v>
      </c>
      <c r="E74" s="185" t="s">
        <v>332</v>
      </c>
      <c r="F74" s="97" t="s">
        <v>57</v>
      </c>
      <c r="G74" s="18">
        <f>G75+G76+G77</f>
        <v>0</v>
      </c>
      <c r="H74" s="93">
        <f t="shared" ref="H74" si="34">H75+H76+H77</f>
        <v>1.58</v>
      </c>
      <c r="I74" s="93">
        <f t="shared" ref="I74" si="35">I75+I76+I77</f>
        <v>1.58</v>
      </c>
      <c r="J74" s="93">
        <f t="shared" ref="J74" si="36">J75+J76+J77</f>
        <v>0</v>
      </c>
      <c r="K74" s="93">
        <f t="shared" ref="K74" si="37">K75+K76+K77</f>
        <v>0</v>
      </c>
      <c r="L74" s="93">
        <f t="shared" ref="L74" si="38">L75+L76+L77</f>
        <v>0</v>
      </c>
      <c r="M74" s="93">
        <f>G74+H74+I74+J74+K74+L74</f>
        <v>3.16</v>
      </c>
    </row>
    <row r="75" spans="1:13" ht="37.5" x14ac:dyDescent="0.25">
      <c r="A75" s="193"/>
      <c r="B75" s="184"/>
      <c r="C75" s="98"/>
      <c r="D75" s="185"/>
      <c r="E75" s="185"/>
      <c r="F75" s="97" t="s">
        <v>69</v>
      </c>
      <c r="G75" s="18">
        <v>0</v>
      </c>
      <c r="H75" s="93">
        <v>1.29</v>
      </c>
      <c r="I75" s="93">
        <v>1.29</v>
      </c>
      <c r="J75" s="93">
        <v>0</v>
      </c>
      <c r="K75" s="93">
        <v>0</v>
      </c>
      <c r="L75" s="93">
        <v>0</v>
      </c>
      <c r="M75" s="93">
        <f t="shared" ref="M75:M77" si="39">G75+H75+I75+J75+K75+L75</f>
        <v>2.58</v>
      </c>
    </row>
    <row r="76" spans="1:13" ht="37.5" x14ac:dyDescent="0.25">
      <c r="A76" s="193"/>
      <c r="B76" s="184"/>
      <c r="C76" s="98"/>
      <c r="D76" s="185"/>
      <c r="E76" s="185"/>
      <c r="F76" s="97" t="s">
        <v>70</v>
      </c>
      <c r="G76" s="18">
        <v>0</v>
      </c>
      <c r="H76" s="93">
        <v>0.28999999999999998</v>
      </c>
      <c r="I76" s="93">
        <v>0.28999999999999998</v>
      </c>
      <c r="J76" s="93">
        <v>0</v>
      </c>
      <c r="K76" s="93">
        <v>0</v>
      </c>
      <c r="L76" s="93">
        <v>0</v>
      </c>
      <c r="M76" s="93">
        <f t="shared" si="39"/>
        <v>0.57999999999999996</v>
      </c>
    </row>
    <row r="77" spans="1:13" ht="56.25" customHeight="1" x14ac:dyDescent="0.25">
      <c r="A77" s="193"/>
      <c r="B77" s="184"/>
      <c r="C77" s="98"/>
      <c r="D77" s="185"/>
      <c r="E77" s="185"/>
      <c r="F77" s="97" t="s">
        <v>71</v>
      </c>
      <c r="G77" s="18">
        <v>0</v>
      </c>
      <c r="H77" s="93">
        <v>0</v>
      </c>
      <c r="I77" s="93">
        <v>0</v>
      </c>
      <c r="J77" s="93">
        <v>0</v>
      </c>
      <c r="K77" s="93">
        <v>0</v>
      </c>
      <c r="L77" s="93">
        <v>0</v>
      </c>
      <c r="M77" s="93">
        <f t="shared" si="39"/>
        <v>0</v>
      </c>
    </row>
    <row r="78" spans="1:13" ht="18.75" customHeight="1" x14ac:dyDescent="0.25">
      <c r="A78" s="193" t="s">
        <v>368</v>
      </c>
      <c r="B78" s="184" t="s">
        <v>388</v>
      </c>
      <c r="C78" s="98"/>
      <c r="D78" s="185" t="s">
        <v>389</v>
      </c>
      <c r="E78" s="185" t="s">
        <v>332</v>
      </c>
      <c r="F78" s="97" t="s">
        <v>57</v>
      </c>
      <c r="G78" s="18">
        <f>G79+G80+G81</f>
        <v>0</v>
      </c>
      <c r="H78" s="93">
        <f t="shared" ref="H78" si="40">H79+H80+H81</f>
        <v>12</v>
      </c>
      <c r="I78" s="93">
        <f t="shared" ref="I78" si="41">I79+I80+I81</f>
        <v>12</v>
      </c>
      <c r="J78" s="93">
        <f t="shared" ref="J78" si="42">J79+J80+J81</f>
        <v>12</v>
      </c>
      <c r="K78" s="93">
        <f t="shared" ref="K78" si="43">K79+K80+K81</f>
        <v>12</v>
      </c>
      <c r="L78" s="93">
        <f t="shared" ref="L78" si="44">L79+L80+L81</f>
        <v>12</v>
      </c>
      <c r="M78" s="93">
        <f>G78+H78+I78+J78+K78+L78</f>
        <v>60</v>
      </c>
    </row>
    <row r="79" spans="1:13" ht="37.5" x14ac:dyDescent="0.25">
      <c r="A79" s="193"/>
      <c r="B79" s="184"/>
      <c r="C79" s="98"/>
      <c r="D79" s="185"/>
      <c r="E79" s="185"/>
      <c r="F79" s="97" t="s">
        <v>69</v>
      </c>
      <c r="G79" s="18">
        <v>0</v>
      </c>
      <c r="H79" s="93">
        <v>0</v>
      </c>
      <c r="I79" s="93">
        <v>0</v>
      </c>
      <c r="J79" s="93">
        <v>0</v>
      </c>
      <c r="K79" s="93">
        <v>0</v>
      </c>
      <c r="L79" s="93">
        <v>0</v>
      </c>
      <c r="M79" s="93">
        <f t="shared" ref="M79:M81" si="45">G79+H79+I79+J79+K79+L79</f>
        <v>0</v>
      </c>
    </row>
    <row r="80" spans="1:13" ht="37.5" x14ac:dyDescent="0.25">
      <c r="A80" s="193"/>
      <c r="B80" s="184"/>
      <c r="C80" s="98"/>
      <c r="D80" s="185"/>
      <c r="E80" s="185"/>
      <c r="F80" s="97" t="s">
        <v>70</v>
      </c>
      <c r="G80" s="18">
        <v>0</v>
      </c>
      <c r="H80" s="93">
        <v>12</v>
      </c>
      <c r="I80" s="93">
        <v>12</v>
      </c>
      <c r="J80" s="93">
        <v>12</v>
      </c>
      <c r="K80" s="93">
        <v>12</v>
      </c>
      <c r="L80" s="93">
        <v>12</v>
      </c>
      <c r="M80" s="93">
        <f t="shared" si="45"/>
        <v>60</v>
      </c>
    </row>
    <row r="81" spans="1:13" ht="56.25" customHeight="1" x14ac:dyDescent="0.25">
      <c r="A81" s="193"/>
      <c r="B81" s="184"/>
      <c r="C81" s="98"/>
      <c r="D81" s="185"/>
      <c r="E81" s="185"/>
      <c r="F81" s="97" t="s">
        <v>71</v>
      </c>
      <c r="G81" s="18">
        <v>0</v>
      </c>
      <c r="H81" s="93">
        <v>0</v>
      </c>
      <c r="I81" s="93">
        <v>0</v>
      </c>
      <c r="J81" s="93">
        <v>0</v>
      </c>
      <c r="K81" s="93">
        <v>0</v>
      </c>
      <c r="L81" s="93">
        <v>0</v>
      </c>
      <c r="M81" s="93">
        <f t="shared" si="45"/>
        <v>0</v>
      </c>
    </row>
    <row r="82" spans="1:13" ht="18.75" customHeight="1" x14ac:dyDescent="0.25">
      <c r="A82" s="193" t="s">
        <v>370</v>
      </c>
      <c r="B82" s="184" t="s">
        <v>391</v>
      </c>
      <c r="C82" s="98"/>
      <c r="D82" s="185" t="s">
        <v>355</v>
      </c>
      <c r="E82" s="185" t="s">
        <v>332</v>
      </c>
      <c r="F82" s="97" t="s">
        <v>57</v>
      </c>
      <c r="G82" s="18">
        <f>G83+G84+G85</f>
        <v>42.41</v>
      </c>
      <c r="H82" s="93">
        <f t="shared" ref="H82" si="46">H83+H84+H85</f>
        <v>48</v>
      </c>
      <c r="I82" s="93">
        <f t="shared" ref="I82" si="47">I83+I84+I85</f>
        <v>48</v>
      </c>
      <c r="J82" s="93">
        <f t="shared" ref="J82" si="48">J83+J84+J85</f>
        <v>48</v>
      </c>
      <c r="K82" s="93">
        <f t="shared" ref="K82" si="49">K83+K84+K85</f>
        <v>48</v>
      </c>
      <c r="L82" s="93">
        <f t="shared" ref="L82" si="50">L83+L84+L85</f>
        <v>48</v>
      </c>
      <c r="M82" s="93">
        <f>G82+H82+I82+J82+K82+L82</f>
        <v>282.40999999999997</v>
      </c>
    </row>
    <row r="83" spans="1:13" ht="37.5" x14ac:dyDescent="0.25">
      <c r="A83" s="193"/>
      <c r="B83" s="184"/>
      <c r="C83" s="98"/>
      <c r="D83" s="185"/>
      <c r="E83" s="185"/>
      <c r="F83" s="97" t="s">
        <v>69</v>
      </c>
      <c r="G83" s="18">
        <v>0</v>
      </c>
      <c r="H83" s="93">
        <v>0</v>
      </c>
      <c r="I83" s="93">
        <v>0</v>
      </c>
      <c r="J83" s="93">
        <v>0</v>
      </c>
      <c r="K83" s="93">
        <v>0</v>
      </c>
      <c r="L83" s="93">
        <v>0</v>
      </c>
      <c r="M83" s="93">
        <f t="shared" ref="M83:M85" si="51">G83+H83+I83+J83+K83+L83</f>
        <v>0</v>
      </c>
    </row>
    <row r="84" spans="1:13" ht="37.5" x14ac:dyDescent="0.25">
      <c r="A84" s="193"/>
      <c r="B84" s="184"/>
      <c r="C84" s="98"/>
      <c r="D84" s="185"/>
      <c r="E84" s="185"/>
      <c r="F84" s="97" t="s">
        <v>70</v>
      </c>
      <c r="G84" s="18">
        <v>42</v>
      </c>
      <c r="H84" s="93">
        <v>48</v>
      </c>
      <c r="I84" s="93">
        <v>48</v>
      </c>
      <c r="J84" s="93">
        <v>48</v>
      </c>
      <c r="K84" s="93">
        <v>48</v>
      </c>
      <c r="L84" s="93">
        <v>48</v>
      </c>
      <c r="M84" s="93">
        <f t="shared" si="51"/>
        <v>282</v>
      </c>
    </row>
    <row r="85" spans="1:13" ht="56.25" customHeight="1" x14ac:dyDescent="0.25">
      <c r="A85" s="193"/>
      <c r="B85" s="184"/>
      <c r="C85" s="98"/>
      <c r="D85" s="185"/>
      <c r="E85" s="185"/>
      <c r="F85" s="97" t="s">
        <v>71</v>
      </c>
      <c r="G85" s="18">
        <v>0.41</v>
      </c>
      <c r="H85" s="93">
        <v>0</v>
      </c>
      <c r="I85" s="93">
        <v>0</v>
      </c>
      <c r="J85" s="93">
        <v>0</v>
      </c>
      <c r="K85" s="93">
        <v>0</v>
      </c>
      <c r="L85" s="93">
        <v>0</v>
      </c>
      <c r="M85" s="93">
        <f t="shared" si="51"/>
        <v>0.41</v>
      </c>
    </row>
    <row r="86" spans="1:13" ht="18.75" customHeight="1" x14ac:dyDescent="0.25">
      <c r="A86" s="193" t="s">
        <v>390</v>
      </c>
      <c r="B86" s="184" t="s">
        <v>392</v>
      </c>
      <c r="C86" s="98"/>
      <c r="D86" s="185" t="s">
        <v>355</v>
      </c>
      <c r="E86" s="185" t="s">
        <v>332</v>
      </c>
      <c r="F86" s="97" t="s">
        <v>57</v>
      </c>
      <c r="G86" s="18">
        <f>G87+G88+G89</f>
        <v>3.4000000000000004</v>
      </c>
      <c r="H86" s="93">
        <f t="shared" ref="H86" si="52">H87+H88+H89</f>
        <v>48</v>
      </c>
      <c r="I86" s="93">
        <f t="shared" ref="I86" si="53">I87+I88+I89</f>
        <v>48</v>
      </c>
      <c r="J86" s="93">
        <f t="shared" ref="J86" si="54">J87+J88+J89</f>
        <v>48</v>
      </c>
      <c r="K86" s="93">
        <f t="shared" ref="K86" si="55">K87+K88+K89</f>
        <v>48</v>
      </c>
      <c r="L86" s="93">
        <f t="shared" ref="L86" si="56">L87+L88+L89</f>
        <v>48</v>
      </c>
      <c r="M86" s="93">
        <f>G86+H86+I86+J86+K86+L86</f>
        <v>243.4</v>
      </c>
    </row>
    <row r="87" spans="1:13" ht="37.5" x14ac:dyDescent="0.25">
      <c r="A87" s="193"/>
      <c r="B87" s="184"/>
      <c r="C87" s="98"/>
      <c r="D87" s="185"/>
      <c r="E87" s="185"/>
      <c r="F87" s="97" t="s">
        <v>69</v>
      </c>
      <c r="G87" s="18">
        <v>1.72</v>
      </c>
      <c r="H87" s="93">
        <v>0</v>
      </c>
      <c r="I87" s="93">
        <v>0</v>
      </c>
      <c r="J87" s="93">
        <v>0</v>
      </c>
      <c r="K87" s="93">
        <v>0</v>
      </c>
      <c r="L87" s="93">
        <v>0</v>
      </c>
      <c r="M87" s="93">
        <f t="shared" ref="M87:M89" si="57">G87+H87+I87+J87+K87+L87</f>
        <v>1.72</v>
      </c>
    </row>
    <row r="88" spans="1:13" ht="37.5" x14ac:dyDescent="0.25">
      <c r="A88" s="193"/>
      <c r="B88" s="184"/>
      <c r="C88" s="98"/>
      <c r="D88" s="185"/>
      <c r="E88" s="185"/>
      <c r="F88" s="97" t="s">
        <v>70</v>
      </c>
      <c r="G88" s="18">
        <v>1.48</v>
      </c>
      <c r="H88" s="93">
        <v>48</v>
      </c>
      <c r="I88" s="93">
        <v>48</v>
      </c>
      <c r="J88" s="93">
        <v>48</v>
      </c>
      <c r="K88" s="93">
        <v>48</v>
      </c>
      <c r="L88" s="93">
        <v>48</v>
      </c>
      <c r="M88" s="93">
        <f t="shared" si="57"/>
        <v>241.48</v>
      </c>
    </row>
    <row r="89" spans="1:13" ht="56.25" customHeight="1" x14ac:dyDescent="0.25">
      <c r="A89" s="193"/>
      <c r="B89" s="184"/>
      <c r="C89" s="98"/>
      <c r="D89" s="185"/>
      <c r="E89" s="185"/>
      <c r="F89" s="97" t="s">
        <v>71</v>
      </c>
      <c r="G89" s="18">
        <v>0.2</v>
      </c>
      <c r="H89" s="93">
        <v>0</v>
      </c>
      <c r="I89" s="93">
        <v>0</v>
      </c>
      <c r="J89" s="93">
        <v>0</v>
      </c>
      <c r="K89" s="93">
        <v>0</v>
      </c>
      <c r="L89" s="93">
        <v>0</v>
      </c>
      <c r="M89" s="93">
        <f t="shared" si="57"/>
        <v>0.2</v>
      </c>
    </row>
    <row r="90" spans="1:13" ht="18.75" customHeight="1" x14ac:dyDescent="0.25">
      <c r="A90" s="193" t="s">
        <v>393</v>
      </c>
      <c r="B90" s="184" t="s">
        <v>417</v>
      </c>
      <c r="C90" s="99"/>
      <c r="D90" s="185" t="s">
        <v>311</v>
      </c>
      <c r="E90" s="185" t="s">
        <v>332</v>
      </c>
      <c r="F90" s="100" t="s">
        <v>57</v>
      </c>
      <c r="G90" s="18">
        <f>G91+G92+G93</f>
        <v>0</v>
      </c>
      <c r="H90" s="93">
        <f t="shared" ref="H90:L90" si="58">H91+H92+H93</f>
        <v>3</v>
      </c>
      <c r="I90" s="93">
        <f t="shared" si="58"/>
        <v>0</v>
      </c>
      <c r="J90" s="93">
        <f t="shared" si="58"/>
        <v>0</v>
      </c>
      <c r="K90" s="93">
        <f t="shared" si="58"/>
        <v>0</v>
      </c>
      <c r="L90" s="93">
        <f t="shared" si="58"/>
        <v>0</v>
      </c>
      <c r="M90" s="93">
        <f>G90+H90+I90+J90+K90+L90</f>
        <v>3</v>
      </c>
    </row>
    <row r="91" spans="1:13" ht="37.5" x14ac:dyDescent="0.25">
      <c r="A91" s="193"/>
      <c r="B91" s="184"/>
      <c r="C91" s="99"/>
      <c r="D91" s="185"/>
      <c r="E91" s="185"/>
      <c r="F91" s="100" t="s">
        <v>69</v>
      </c>
      <c r="G91" s="18">
        <v>0</v>
      </c>
      <c r="H91" s="93">
        <v>0</v>
      </c>
      <c r="I91" s="93">
        <v>0</v>
      </c>
      <c r="J91" s="93">
        <v>0</v>
      </c>
      <c r="K91" s="93">
        <v>0</v>
      </c>
      <c r="L91" s="93">
        <v>0</v>
      </c>
      <c r="M91" s="93">
        <f t="shared" ref="M91:M93" si="59">G91+H91+I91+J91+K91+L91</f>
        <v>0</v>
      </c>
    </row>
    <row r="92" spans="1:13" ht="37.5" x14ac:dyDescent="0.25">
      <c r="A92" s="193"/>
      <c r="B92" s="184"/>
      <c r="C92" s="99"/>
      <c r="D92" s="185"/>
      <c r="E92" s="185"/>
      <c r="F92" s="100" t="s">
        <v>70</v>
      </c>
      <c r="G92" s="18">
        <v>0</v>
      </c>
      <c r="H92" s="93">
        <v>2.91</v>
      </c>
      <c r="I92" s="93">
        <v>0</v>
      </c>
      <c r="J92" s="93">
        <v>0</v>
      </c>
      <c r="K92" s="93">
        <v>0</v>
      </c>
      <c r="L92" s="93">
        <v>0</v>
      </c>
      <c r="M92" s="93">
        <f t="shared" si="59"/>
        <v>2.91</v>
      </c>
    </row>
    <row r="93" spans="1:13" ht="56.25" customHeight="1" x14ac:dyDescent="0.25">
      <c r="A93" s="193"/>
      <c r="B93" s="184"/>
      <c r="C93" s="99"/>
      <c r="D93" s="185"/>
      <c r="E93" s="185"/>
      <c r="F93" s="100" t="s">
        <v>71</v>
      </c>
      <c r="G93" s="18">
        <v>0</v>
      </c>
      <c r="H93" s="93">
        <v>0.09</v>
      </c>
      <c r="I93" s="93">
        <v>0</v>
      </c>
      <c r="J93" s="93">
        <v>0</v>
      </c>
      <c r="K93" s="93">
        <v>0</v>
      </c>
      <c r="L93" s="93">
        <v>0</v>
      </c>
      <c r="M93" s="93">
        <f t="shared" si="59"/>
        <v>0.09</v>
      </c>
    </row>
    <row r="94" spans="1:13" ht="18.75" customHeight="1" x14ac:dyDescent="0.25">
      <c r="A94" s="193" t="s">
        <v>394</v>
      </c>
      <c r="B94" s="184" t="s">
        <v>418</v>
      </c>
      <c r="C94" s="99"/>
      <c r="D94" s="185" t="s">
        <v>308</v>
      </c>
      <c r="E94" s="185" t="s">
        <v>332</v>
      </c>
      <c r="F94" s="100" t="s">
        <v>57</v>
      </c>
      <c r="G94" s="18">
        <f>G95+G96+G97</f>
        <v>2</v>
      </c>
      <c r="H94" s="93">
        <f t="shared" ref="H94:L94" si="60">H95+H96+H97</f>
        <v>20</v>
      </c>
      <c r="I94" s="93">
        <f t="shared" si="60"/>
        <v>0</v>
      </c>
      <c r="J94" s="93">
        <f t="shared" si="60"/>
        <v>0</v>
      </c>
      <c r="K94" s="93">
        <f t="shared" si="60"/>
        <v>0</v>
      </c>
      <c r="L94" s="93">
        <f t="shared" si="60"/>
        <v>0</v>
      </c>
      <c r="M94" s="93">
        <f>G94+H94+I94+J94+K94+L94</f>
        <v>22</v>
      </c>
    </row>
    <row r="95" spans="1:13" ht="37.5" x14ac:dyDescent="0.25">
      <c r="A95" s="193"/>
      <c r="B95" s="184"/>
      <c r="C95" s="99"/>
      <c r="D95" s="185"/>
      <c r="E95" s="185"/>
      <c r="F95" s="100" t="s">
        <v>69</v>
      </c>
      <c r="G95" s="18">
        <v>0</v>
      </c>
      <c r="H95" s="93">
        <v>0</v>
      </c>
      <c r="I95" s="93">
        <v>0</v>
      </c>
      <c r="J95" s="93">
        <v>0</v>
      </c>
      <c r="K95" s="93">
        <v>0</v>
      </c>
      <c r="L95" s="93">
        <v>0</v>
      </c>
      <c r="M95" s="93">
        <f t="shared" ref="M95:M97" si="61">G95+H95+I95+J95+K95+L95</f>
        <v>0</v>
      </c>
    </row>
    <row r="96" spans="1:13" ht="37.5" x14ac:dyDescent="0.25">
      <c r="A96" s="193"/>
      <c r="B96" s="184"/>
      <c r="C96" s="99"/>
      <c r="D96" s="185"/>
      <c r="E96" s="185"/>
      <c r="F96" s="100" t="s">
        <v>70</v>
      </c>
      <c r="G96" s="18">
        <v>0</v>
      </c>
      <c r="H96" s="93">
        <v>19.399999999999999</v>
      </c>
      <c r="I96" s="93">
        <v>0</v>
      </c>
      <c r="J96" s="93">
        <v>0</v>
      </c>
      <c r="K96" s="93">
        <v>0</v>
      </c>
      <c r="L96" s="93">
        <v>0</v>
      </c>
      <c r="M96" s="93">
        <f t="shared" si="61"/>
        <v>19.399999999999999</v>
      </c>
    </row>
    <row r="97" spans="1:13" ht="56.25" customHeight="1" x14ac:dyDescent="0.25">
      <c r="A97" s="193"/>
      <c r="B97" s="184"/>
      <c r="C97" s="99"/>
      <c r="D97" s="185"/>
      <c r="E97" s="185"/>
      <c r="F97" s="100" t="s">
        <v>71</v>
      </c>
      <c r="G97" s="18">
        <v>2</v>
      </c>
      <c r="H97" s="93">
        <v>0.6</v>
      </c>
      <c r="I97" s="93">
        <v>0</v>
      </c>
      <c r="J97" s="93">
        <v>0</v>
      </c>
      <c r="K97" s="93">
        <v>0</v>
      </c>
      <c r="L97" s="93">
        <v>0</v>
      </c>
      <c r="M97" s="93">
        <f t="shared" si="61"/>
        <v>2.6</v>
      </c>
    </row>
    <row r="98" spans="1:13" ht="18.75" customHeight="1" x14ac:dyDescent="0.25">
      <c r="A98" s="193" t="s">
        <v>395</v>
      </c>
      <c r="B98" s="184" t="s">
        <v>419</v>
      </c>
      <c r="C98" s="99"/>
      <c r="D98" s="185" t="s">
        <v>308</v>
      </c>
      <c r="E98" s="185" t="s">
        <v>332</v>
      </c>
      <c r="F98" s="100" t="s">
        <v>57</v>
      </c>
      <c r="G98" s="18">
        <f>G99+G100+G101</f>
        <v>2</v>
      </c>
      <c r="H98" s="93">
        <f t="shared" ref="H98:L98" si="62">H99+H100+H101</f>
        <v>20</v>
      </c>
      <c r="I98" s="93">
        <f t="shared" si="62"/>
        <v>0</v>
      </c>
      <c r="J98" s="93">
        <f t="shared" si="62"/>
        <v>0</v>
      </c>
      <c r="K98" s="93">
        <f t="shared" si="62"/>
        <v>0</v>
      </c>
      <c r="L98" s="93">
        <f t="shared" si="62"/>
        <v>0</v>
      </c>
      <c r="M98" s="93">
        <f>G98+H98+I98+J98+K98+L98</f>
        <v>22</v>
      </c>
    </row>
    <row r="99" spans="1:13" ht="37.5" x14ac:dyDescent="0.25">
      <c r="A99" s="193"/>
      <c r="B99" s="184"/>
      <c r="C99" s="99"/>
      <c r="D99" s="185"/>
      <c r="E99" s="185"/>
      <c r="F99" s="100" t="s">
        <v>69</v>
      </c>
      <c r="G99" s="18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f t="shared" ref="M99:M101" si="63">G99+H99+I99+J99+K99+L99</f>
        <v>0</v>
      </c>
    </row>
    <row r="100" spans="1:13" ht="37.5" x14ac:dyDescent="0.25">
      <c r="A100" s="193"/>
      <c r="B100" s="184"/>
      <c r="C100" s="99"/>
      <c r="D100" s="185"/>
      <c r="E100" s="185"/>
      <c r="F100" s="100" t="s">
        <v>70</v>
      </c>
      <c r="G100" s="18">
        <v>0</v>
      </c>
      <c r="H100" s="93">
        <v>19.399999999999999</v>
      </c>
      <c r="I100" s="93">
        <v>0</v>
      </c>
      <c r="J100" s="93">
        <v>0</v>
      </c>
      <c r="K100" s="93">
        <v>0</v>
      </c>
      <c r="L100" s="93">
        <v>0</v>
      </c>
      <c r="M100" s="93">
        <f t="shared" si="63"/>
        <v>19.399999999999999</v>
      </c>
    </row>
    <row r="101" spans="1:13" ht="56.25" customHeight="1" x14ac:dyDescent="0.25">
      <c r="A101" s="193"/>
      <c r="B101" s="184"/>
      <c r="C101" s="99"/>
      <c r="D101" s="185"/>
      <c r="E101" s="185"/>
      <c r="F101" s="100" t="s">
        <v>71</v>
      </c>
      <c r="G101" s="18">
        <v>2</v>
      </c>
      <c r="H101" s="93">
        <v>0.6</v>
      </c>
      <c r="I101" s="93">
        <v>0</v>
      </c>
      <c r="J101" s="93">
        <v>0</v>
      </c>
      <c r="K101" s="93">
        <v>0</v>
      </c>
      <c r="L101" s="93">
        <v>0</v>
      </c>
      <c r="M101" s="93">
        <f t="shared" si="63"/>
        <v>2.6</v>
      </c>
    </row>
    <row r="102" spans="1:13" ht="18.75" customHeight="1" x14ac:dyDescent="0.25">
      <c r="A102" s="193" t="s">
        <v>396</v>
      </c>
      <c r="B102" s="184" t="s">
        <v>420</v>
      </c>
      <c r="C102" s="99"/>
      <c r="D102" s="185" t="s">
        <v>423</v>
      </c>
      <c r="E102" s="185" t="s">
        <v>332</v>
      </c>
      <c r="F102" s="100" t="s">
        <v>57</v>
      </c>
      <c r="G102" s="18">
        <f>G103+G104+G105</f>
        <v>2</v>
      </c>
      <c r="H102" s="93">
        <f t="shared" ref="H102:L102" si="64">H103+H104+H105</f>
        <v>20</v>
      </c>
      <c r="I102" s="93">
        <f t="shared" si="64"/>
        <v>0</v>
      </c>
      <c r="J102" s="93">
        <f t="shared" si="64"/>
        <v>0</v>
      </c>
      <c r="K102" s="93">
        <f t="shared" si="64"/>
        <v>0</v>
      </c>
      <c r="L102" s="93">
        <f t="shared" si="64"/>
        <v>0</v>
      </c>
      <c r="M102" s="93">
        <f>G102+H102+I102+J102+K102+L102</f>
        <v>22</v>
      </c>
    </row>
    <row r="103" spans="1:13" ht="37.5" x14ac:dyDescent="0.25">
      <c r="A103" s="193"/>
      <c r="B103" s="184"/>
      <c r="C103" s="99"/>
      <c r="D103" s="185"/>
      <c r="E103" s="185"/>
      <c r="F103" s="100" t="s">
        <v>69</v>
      </c>
      <c r="G103" s="18">
        <v>0</v>
      </c>
      <c r="H103" s="93">
        <v>0</v>
      </c>
      <c r="I103" s="93">
        <v>0</v>
      </c>
      <c r="J103" s="93">
        <v>0</v>
      </c>
      <c r="K103" s="93">
        <v>0</v>
      </c>
      <c r="L103" s="93">
        <v>0</v>
      </c>
      <c r="M103" s="93">
        <f t="shared" ref="M103:M105" si="65">G103+H103+I103+J103+K103+L103</f>
        <v>0</v>
      </c>
    </row>
    <row r="104" spans="1:13" ht="37.5" x14ac:dyDescent="0.25">
      <c r="A104" s="193"/>
      <c r="B104" s="184"/>
      <c r="C104" s="99"/>
      <c r="D104" s="185"/>
      <c r="E104" s="185"/>
      <c r="F104" s="100" t="s">
        <v>70</v>
      </c>
      <c r="G104" s="18">
        <v>0</v>
      </c>
      <c r="H104" s="93">
        <v>19.399999999999999</v>
      </c>
      <c r="I104" s="93">
        <v>0</v>
      </c>
      <c r="J104" s="93">
        <v>0</v>
      </c>
      <c r="K104" s="93">
        <v>0</v>
      </c>
      <c r="L104" s="93">
        <v>0</v>
      </c>
      <c r="M104" s="93">
        <f t="shared" si="65"/>
        <v>19.399999999999999</v>
      </c>
    </row>
    <row r="105" spans="1:13" ht="56.25" customHeight="1" x14ac:dyDescent="0.25">
      <c r="A105" s="193"/>
      <c r="B105" s="184"/>
      <c r="C105" s="99"/>
      <c r="D105" s="185"/>
      <c r="E105" s="185"/>
      <c r="F105" s="100" t="s">
        <v>71</v>
      </c>
      <c r="G105" s="18">
        <v>2</v>
      </c>
      <c r="H105" s="93">
        <v>0.6</v>
      </c>
      <c r="I105" s="93">
        <v>0</v>
      </c>
      <c r="J105" s="93">
        <v>0</v>
      </c>
      <c r="K105" s="93">
        <v>0</v>
      </c>
      <c r="L105" s="93">
        <v>0</v>
      </c>
      <c r="M105" s="93">
        <f t="shared" si="65"/>
        <v>2.6</v>
      </c>
    </row>
    <row r="106" spans="1:13" ht="18.75" customHeight="1" x14ac:dyDescent="0.25">
      <c r="A106" s="193" t="s">
        <v>397</v>
      </c>
      <c r="B106" s="184" t="s">
        <v>421</v>
      </c>
      <c r="C106" s="99"/>
      <c r="D106" s="185" t="s">
        <v>308</v>
      </c>
      <c r="E106" s="185" t="s">
        <v>332</v>
      </c>
      <c r="F106" s="100" t="s">
        <v>57</v>
      </c>
      <c r="G106" s="18">
        <f>G107+G108+G109</f>
        <v>2</v>
      </c>
      <c r="H106" s="93">
        <f t="shared" ref="H106:L106" si="66">H107+H108+H109</f>
        <v>20</v>
      </c>
      <c r="I106" s="93">
        <f t="shared" si="66"/>
        <v>0</v>
      </c>
      <c r="J106" s="93">
        <f t="shared" si="66"/>
        <v>0</v>
      </c>
      <c r="K106" s="93">
        <f t="shared" si="66"/>
        <v>0</v>
      </c>
      <c r="L106" s="93">
        <f t="shared" si="66"/>
        <v>0</v>
      </c>
      <c r="M106" s="93">
        <f>G106+H106+I106+J106+K106+L106</f>
        <v>22</v>
      </c>
    </row>
    <row r="107" spans="1:13" ht="37.5" x14ac:dyDescent="0.25">
      <c r="A107" s="193"/>
      <c r="B107" s="184"/>
      <c r="C107" s="99"/>
      <c r="D107" s="185"/>
      <c r="E107" s="185"/>
      <c r="F107" s="100" t="s">
        <v>69</v>
      </c>
      <c r="G107" s="18">
        <v>0</v>
      </c>
      <c r="H107" s="93">
        <v>0</v>
      </c>
      <c r="I107" s="93">
        <v>0</v>
      </c>
      <c r="J107" s="93">
        <v>0</v>
      </c>
      <c r="K107" s="93">
        <v>0</v>
      </c>
      <c r="L107" s="93">
        <v>0</v>
      </c>
      <c r="M107" s="93">
        <f t="shared" ref="M107:M109" si="67">G107+H107+I107+J107+K107+L107</f>
        <v>0</v>
      </c>
    </row>
    <row r="108" spans="1:13" ht="37.5" x14ac:dyDescent="0.25">
      <c r="A108" s="193"/>
      <c r="B108" s="184"/>
      <c r="C108" s="99"/>
      <c r="D108" s="185"/>
      <c r="E108" s="185"/>
      <c r="F108" s="100" t="s">
        <v>70</v>
      </c>
      <c r="G108" s="18">
        <v>0</v>
      </c>
      <c r="H108" s="93">
        <v>19.399999999999999</v>
      </c>
      <c r="I108" s="93">
        <v>0</v>
      </c>
      <c r="J108" s="93">
        <v>0</v>
      </c>
      <c r="K108" s="93">
        <v>0</v>
      </c>
      <c r="L108" s="93">
        <v>0</v>
      </c>
      <c r="M108" s="93">
        <f t="shared" si="67"/>
        <v>19.399999999999999</v>
      </c>
    </row>
    <row r="109" spans="1:13" ht="56.25" customHeight="1" x14ac:dyDescent="0.25">
      <c r="A109" s="193"/>
      <c r="B109" s="184"/>
      <c r="C109" s="99"/>
      <c r="D109" s="185"/>
      <c r="E109" s="185"/>
      <c r="F109" s="100" t="s">
        <v>71</v>
      </c>
      <c r="G109" s="18">
        <v>2</v>
      </c>
      <c r="H109" s="93">
        <v>0.6</v>
      </c>
      <c r="I109" s="93">
        <v>0</v>
      </c>
      <c r="J109" s="93">
        <v>0</v>
      </c>
      <c r="K109" s="93">
        <v>0</v>
      </c>
      <c r="L109" s="93">
        <v>0</v>
      </c>
      <c r="M109" s="93">
        <f t="shared" si="67"/>
        <v>2.6</v>
      </c>
    </row>
    <row r="110" spans="1:13" ht="18.75" customHeight="1" x14ac:dyDescent="0.25">
      <c r="A110" s="193" t="s">
        <v>398</v>
      </c>
      <c r="B110" s="184" t="s">
        <v>422</v>
      </c>
      <c r="C110" s="99"/>
      <c r="D110" s="185" t="s">
        <v>308</v>
      </c>
      <c r="E110" s="185" t="s">
        <v>332</v>
      </c>
      <c r="F110" s="100" t="s">
        <v>57</v>
      </c>
      <c r="G110" s="18">
        <f>G111+G112+G113</f>
        <v>2.5</v>
      </c>
      <c r="H110" s="93">
        <f t="shared" ref="H110:L110" si="68">H111+H112+H113</f>
        <v>25</v>
      </c>
      <c r="I110" s="93">
        <f t="shared" si="68"/>
        <v>0</v>
      </c>
      <c r="J110" s="93">
        <f t="shared" si="68"/>
        <v>0</v>
      </c>
      <c r="K110" s="93">
        <f t="shared" si="68"/>
        <v>0</v>
      </c>
      <c r="L110" s="93">
        <f t="shared" si="68"/>
        <v>0</v>
      </c>
      <c r="M110" s="93">
        <f>G110+H110+I110+J110+K110+L110</f>
        <v>27.5</v>
      </c>
    </row>
    <row r="111" spans="1:13" ht="37.5" x14ac:dyDescent="0.25">
      <c r="A111" s="193"/>
      <c r="B111" s="184"/>
      <c r="C111" s="99"/>
      <c r="D111" s="185"/>
      <c r="E111" s="185"/>
      <c r="F111" s="100" t="s">
        <v>69</v>
      </c>
      <c r="G111" s="18">
        <v>0</v>
      </c>
      <c r="H111" s="93">
        <v>0</v>
      </c>
      <c r="I111" s="93">
        <v>0</v>
      </c>
      <c r="J111" s="93">
        <v>0</v>
      </c>
      <c r="K111" s="93">
        <v>0</v>
      </c>
      <c r="L111" s="93">
        <v>0</v>
      </c>
      <c r="M111" s="93">
        <f t="shared" ref="M111:M113" si="69">G111+H111+I111+J111+K111+L111</f>
        <v>0</v>
      </c>
    </row>
    <row r="112" spans="1:13" ht="37.5" x14ac:dyDescent="0.25">
      <c r="A112" s="193"/>
      <c r="B112" s="184"/>
      <c r="C112" s="99"/>
      <c r="D112" s="185"/>
      <c r="E112" s="185"/>
      <c r="F112" s="100" t="s">
        <v>70</v>
      </c>
      <c r="G112" s="18">
        <v>0</v>
      </c>
      <c r="H112" s="93">
        <v>24.25</v>
      </c>
      <c r="I112" s="93">
        <v>0</v>
      </c>
      <c r="J112" s="93">
        <v>0</v>
      </c>
      <c r="K112" s="93">
        <v>0</v>
      </c>
      <c r="L112" s="93">
        <v>0</v>
      </c>
      <c r="M112" s="93">
        <f t="shared" si="69"/>
        <v>24.25</v>
      </c>
    </row>
    <row r="113" spans="1:13" ht="56.25" customHeight="1" x14ac:dyDescent="0.25">
      <c r="A113" s="193"/>
      <c r="B113" s="184"/>
      <c r="C113" s="99"/>
      <c r="D113" s="185"/>
      <c r="E113" s="185"/>
      <c r="F113" s="100" t="s">
        <v>71</v>
      </c>
      <c r="G113" s="18">
        <v>2.5</v>
      </c>
      <c r="H113" s="93">
        <v>0.75</v>
      </c>
      <c r="I113" s="93">
        <v>0</v>
      </c>
      <c r="J113" s="93">
        <v>0</v>
      </c>
      <c r="K113" s="93">
        <v>0</v>
      </c>
      <c r="L113" s="93">
        <v>0</v>
      </c>
      <c r="M113" s="93">
        <f t="shared" si="69"/>
        <v>3.25</v>
      </c>
    </row>
    <row r="114" spans="1:13" ht="18.75" x14ac:dyDescent="0.25">
      <c r="A114" s="187" t="s">
        <v>73</v>
      </c>
      <c r="B114" s="187"/>
      <c r="C114" s="187"/>
      <c r="D114" s="187"/>
      <c r="E114" s="187"/>
      <c r="F114" s="187"/>
      <c r="G114" s="108">
        <f>G115+G116+G117</f>
        <v>155.4</v>
      </c>
      <c r="H114" s="108">
        <f t="shared" ref="H114:M114" si="70">H115+H116+H117</f>
        <v>358.42</v>
      </c>
      <c r="I114" s="108">
        <f t="shared" si="70"/>
        <v>129.98000000000002</v>
      </c>
      <c r="J114" s="108">
        <f t="shared" si="70"/>
        <v>125.64999999999999</v>
      </c>
      <c r="K114" s="108">
        <f t="shared" si="70"/>
        <v>111.90400000000001</v>
      </c>
      <c r="L114" s="108">
        <f t="shared" si="70"/>
        <v>111.90400000000001</v>
      </c>
      <c r="M114" s="108">
        <f t="shared" si="70"/>
        <v>993.25799999999981</v>
      </c>
    </row>
    <row r="115" spans="1:13" ht="18.75" x14ac:dyDescent="0.25">
      <c r="A115" s="188" t="s">
        <v>69</v>
      </c>
      <c r="B115" s="188"/>
      <c r="C115" s="188"/>
      <c r="D115" s="188"/>
      <c r="E115" s="188"/>
      <c r="F115" s="188"/>
      <c r="G115" s="93">
        <f>G47+G51+G55+G59+G63+G67+G71+G75+G79+G83+G87+G91+G95+G99+G103+G107+G111</f>
        <v>48.74</v>
      </c>
      <c r="H115" s="93">
        <f t="shared" ref="H115:M115" si="71">H47+H51+H55+H59+H63+H67+H71+H75+H79+H83+H87+H91+H95+H99+H103+H107+H111</f>
        <v>50.02</v>
      </c>
      <c r="I115" s="93">
        <f t="shared" si="71"/>
        <v>20.75</v>
      </c>
      <c r="J115" s="93">
        <f t="shared" si="71"/>
        <v>12.49</v>
      </c>
      <c r="K115" s="93">
        <f t="shared" si="71"/>
        <v>3.1739999999999999</v>
      </c>
      <c r="L115" s="93">
        <f t="shared" si="71"/>
        <v>3.1739999999999999</v>
      </c>
      <c r="M115" s="93">
        <f t="shared" si="71"/>
        <v>138.34800000000001</v>
      </c>
    </row>
    <row r="116" spans="1:13" ht="18.75" x14ac:dyDescent="0.25">
      <c r="A116" s="188" t="s">
        <v>70</v>
      </c>
      <c r="B116" s="188"/>
      <c r="C116" s="188"/>
      <c r="D116" s="188"/>
      <c r="E116" s="188"/>
      <c r="F116" s="188"/>
      <c r="G116" s="93">
        <f>G48+G52+G56+G60+G64+G68+G72+G76+G80+G84+G88+G92+G96+G100+G104+G108+G112</f>
        <v>92.86</v>
      </c>
      <c r="H116" s="93">
        <f t="shared" ref="H116:M116" si="72">H48+H52+H56+H60+H64+H68+H72+H76+H80+H84+H88+H92+H96+H100+H104+H108+H112</f>
        <v>303.93</v>
      </c>
      <c r="I116" s="93">
        <f t="shared" si="72"/>
        <v>109.23</v>
      </c>
      <c r="J116" s="93">
        <f t="shared" si="72"/>
        <v>113.16</v>
      </c>
      <c r="K116" s="93">
        <f t="shared" si="72"/>
        <v>108.73</v>
      </c>
      <c r="L116" s="93">
        <f t="shared" si="72"/>
        <v>108.73</v>
      </c>
      <c r="M116" s="93">
        <f t="shared" si="72"/>
        <v>836.63999999999987</v>
      </c>
    </row>
    <row r="117" spans="1:13" ht="18.75" x14ac:dyDescent="0.25">
      <c r="A117" s="188" t="s">
        <v>71</v>
      </c>
      <c r="B117" s="188"/>
      <c r="C117" s="188"/>
      <c r="D117" s="188"/>
      <c r="E117" s="188"/>
      <c r="F117" s="188"/>
      <c r="G117" s="93">
        <f>G49+G53+G57+G61+G65+G69+G73+G77+G81+G85+G89+G93+G97+G101+G105+G109+G113</f>
        <v>13.8</v>
      </c>
      <c r="H117" s="93">
        <f t="shared" ref="H117:M117" si="73">H49+H53+H57+H61+H65+H69+H73+H77+H81+H85+H89+H93+H97+H101+H105+H109+H113</f>
        <v>4.4700000000000006</v>
      </c>
      <c r="I117" s="93">
        <f t="shared" si="73"/>
        <v>0</v>
      </c>
      <c r="J117" s="93">
        <f t="shared" si="73"/>
        <v>0</v>
      </c>
      <c r="K117" s="93">
        <f t="shared" si="73"/>
        <v>0</v>
      </c>
      <c r="L117" s="93">
        <f t="shared" si="73"/>
        <v>0</v>
      </c>
      <c r="M117" s="93">
        <f t="shared" si="73"/>
        <v>18.27</v>
      </c>
    </row>
  </sheetData>
  <mergeCells count="92">
    <mergeCell ref="A86:A89"/>
    <mergeCell ref="B86:B89"/>
    <mergeCell ref="D86:D89"/>
    <mergeCell ref="E86:E89"/>
    <mergeCell ref="A78:A81"/>
    <mergeCell ref="B78:B81"/>
    <mergeCell ref="D78:D81"/>
    <mergeCell ref="E78:E81"/>
    <mergeCell ref="A82:A85"/>
    <mergeCell ref="B82:B85"/>
    <mergeCell ref="D82:D85"/>
    <mergeCell ref="E82:E85"/>
    <mergeCell ref="A70:A73"/>
    <mergeCell ref="B70:B73"/>
    <mergeCell ref="D70:D73"/>
    <mergeCell ref="E70:E73"/>
    <mergeCell ref="A74:A77"/>
    <mergeCell ref="B74:B77"/>
    <mergeCell ref="D74:D77"/>
    <mergeCell ref="E74:E77"/>
    <mergeCell ref="A50:A53"/>
    <mergeCell ref="B50:B53"/>
    <mergeCell ref="D50:D53"/>
    <mergeCell ref="E50:E53"/>
    <mergeCell ref="A58:A61"/>
    <mergeCell ref="B58:B61"/>
    <mergeCell ref="D58:D61"/>
    <mergeCell ref="E58:E61"/>
    <mergeCell ref="B54:B57"/>
    <mergeCell ref="D54:D57"/>
    <mergeCell ref="E54:E57"/>
    <mergeCell ref="A54:A57"/>
    <mergeCell ref="A62:A65"/>
    <mergeCell ref="B62:B65"/>
    <mergeCell ref="D62:D65"/>
    <mergeCell ref="E62:E65"/>
    <mergeCell ref="A66:A69"/>
    <mergeCell ref="B66:B69"/>
    <mergeCell ref="D66:D69"/>
    <mergeCell ref="E66:E69"/>
    <mergeCell ref="G43:M43"/>
    <mergeCell ref="A45:F45"/>
    <mergeCell ref="A46:A49"/>
    <mergeCell ref="B46:B49"/>
    <mergeCell ref="D46:D49"/>
    <mergeCell ref="E46:E49"/>
    <mergeCell ref="A43:A44"/>
    <mergeCell ref="B43:B44"/>
    <mergeCell ref="D43:D44"/>
    <mergeCell ref="E43:E44"/>
    <mergeCell ref="F43:F44"/>
    <mergeCell ref="A24:K24"/>
    <mergeCell ref="A29:K29"/>
    <mergeCell ref="A32:K32"/>
    <mergeCell ref="A39:K39"/>
    <mergeCell ref="A42:M42"/>
    <mergeCell ref="A10:L10"/>
    <mergeCell ref="A11:L11"/>
    <mergeCell ref="A16:K16"/>
    <mergeCell ref="A13:K13"/>
    <mergeCell ref="A14:A15"/>
    <mergeCell ref="B14:B15"/>
    <mergeCell ref="D14:E14"/>
    <mergeCell ref="F14:K14"/>
    <mergeCell ref="A90:A93"/>
    <mergeCell ref="B90:B93"/>
    <mergeCell ref="D90:D93"/>
    <mergeCell ref="E90:E93"/>
    <mergeCell ref="A94:A97"/>
    <mergeCell ref="B94:B97"/>
    <mergeCell ref="D94:D97"/>
    <mergeCell ref="E94:E97"/>
    <mergeCell ref="A98:A101"/>
    <mergeCell ref="B98:B101"/>
    <mergeCell ref="D98:D101"/>
    <mergeCell ref="E98:E101"/>
    <mergeCell ref="A102:A105"/>
    <mergeCell ref="B102:B105"/>
    <mergeCell ref="D102:D105"/>
    <mergeCell ref="E102:E105"/>
    <mergeCell ref="A114:F114"/>
    <mergeCell ref="A115:F115"/>
    <mergeCell ref="A116:F116"/>
    <mergeCell ref="A117:F117"/>
    <mergeCell ref="A106:A109"/>
    <mergeCell ref="B106:B109"/>
    <mergeCell ref="D106:D109"/>
    <mergeCell ref="E106:E109"/>
    <mergeCell ref="A110:A113"/>
    <mergeCell ref="B110:B113"/>
    <mergeCell ref="D110:D113"/>
    <mergeCell ref="E110:E113"/>
  </mergeCells>
  <pageMargins left="0.25" right="0.25" top="0.42" bottom="0.26" header="0.3" footer="0.16"/>
  <pageSetup paperSize="9" scale="5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L48"/>
  <sheetViews>
    <sheetView view="pageBreakPreview" zoomScale="70" zoomScaleNormal="70" zoomScaleSheetLayoutView="70" workbookViewId="0">
      <selection sqref="A1:L48"/>
    </sheetView>
  </sheetViews>
  <sheetFormatPr defaultRowHeight="15" x14ac:dyDescent="0.25"/>
  <cols>
    <col min="1" max="1" width="6.5703125" customWidth="1"/>
    <col min="2" max="2" width="75" customWidth="1"/>
    <col min="3" max="3" width="18.85546875" customWidth="1"/>
    <col min="4" max="4" width="21.140625" customWidth="1"/>
    <col min="5" max="5" width="19.42578125" customWidth="1"/>
    <col min="6" max="6" width="20.28515625" customWidth="1"/>
    <col min="7" max="12" width="18.42578125" customWidth="1"/>
  </cols>
  <sheetData>
    <row r="11" spans="1:12" ht="18.75" x14ac:dyDescent="0.25">
      <c r="A11" s="153" t="s">
        <v>219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</row>
    <row r="12" spans="1:12" ht="18.75" x14ac:dyDescent="0.25">
      <c r="A12" s="153" t="s">
        <v>223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</row>
    <row r="14" spans="1:12" ht="18.75" x14ac:dyDescent="0.25">
      <c r="A14" s="154" t="s">
        <v>229</v>
      </c>
      <c r="B14" s="155"/>
      <c r="C14" s="155"/>
      <c r="D14" s="155"/>
      <c r="E14" s="155"/>
      <c r="F14" s="155"/>
      <c r="G14" s="155"/>
      <c r="H14" s="155"/>
      <c r="I14" s="155"/>
      <c r="J14" s="156"/>
    </row>
    <row r="15" spans="1:12" ht="18.75" x14ac:dyDescent="0.25">
      <c r="A15" s="195" t="s">
        <v>0</v>
      </c>
      <c r="B15" s="158" t="s">
        <v>14</v>
      </c>
      <c r="C15" s="159" t="s">
        <v>15</v>
      </c>
      <c r="D15" s="160"/>
      <c r="E15" s="159" t="s">
        <v>47</v>
      </c>
      <c r="F15" s="161"/>
      <c r="G15" s="161"/>
      <c r="H15" s="161"/>
      <c r="I15" s="161"/>
      <c r="J15" s="160"/>
    </row>
    <row r="16" spans="1:12" ht="18.75" x14ac:dyDescent="0.25">
      <c r="A16" s="195"/>
      <c r="B16" s="158"/>
      <c r="C16" s="8" t="s">
        <v>60</v>
      </c>
      <c r="D16" s="7" t="s">
        <v>61</v>
      </c>
      <c r="E16" s="7" t="s">
        <v>62</v>
      </c>
      <c r="F16" s="7" t="s">
        <v>63</v>
      </c>
      <c r="G16" s="8" t="s">
        <v>64</v>
      </c>
      <c r="H16" s="8" t="s">
        <v>65</v>
      </c>
      <c r="I16" s="8" t="s">
        <v>66</v>
      </c>
      <c r="J16" s="8" t="s">
        <v>67</v>
      </c>
    </row>
    <row r="17" spans="1:10" ht="19.5" x14ac:dyDescent="0.25">
      <c r="A17" s="162" t="s">
        <v>139</v>
      </c>
      <c r="B17" s="163"/>
      <c r="C17" s="163"/>
      <c r="D17" s="163"/>
      <c r="E17" s="163"/>
      <c r="F17" s="163"/>
      <c r="G17" s="163"/>
      <c r="H17" s="163"/>
      <c r="I17" s="163"/>
      <c r="J17" s="164"/>
    </row>
    <row r="18" spans="1:10" ht="37.5" hidden="1" x14ac:dyDescent="0.25">
      <c r="A18" s="1" t="s">
        <v>16</v>
      </c>
      <c r="B18" s="2" t="s">
        <v>140</v>
      </c>
      <c r="C18" s="11">
        <v>45.6</v>
      </c>
      <c r="D18" s="12" t="s">
        <v>77</v>
      </c>
      <c r="E18" s="11">
        <v>46.61</v>
      </c>
      <c r="F18" s="11">
        <v>47.19</v>
      </c>
      <c r="G18" s="11">
        <v>48.04</v>
      </c>
      <c r="H18" s="11">
        <v>48.77</v>
      </c>
      <c r="I18" s="11">
        <v>49.51</v>
      </c>
      <c r="J18" s="11">
        <v>50.2</v>
      </c>
    </row>
    <row r="19" spans="1:10" ht="37.5" hidden="1" x14ac:dyDescent="0.25">
      <c r="A19" s="1" t="s">
        <v>12</v>
      </c>
      <c r="B19" s="10" t="s">
        <v>141</v>
      </c>
      <c r="C19" s="11">
        <v>0.62</v>
      </c>
      <c r="D19" s="12" t="s">
        <v>77</v>
      </c>
      <c r="E19" s="11">
        <v>0.59</v>
      </c>
      <c r="F19" s="11">
        <v>0.56000000000000005</v>
      </c>
      <c r="G19" s="11">
        <v>0.53</v>
      </c>
      <c r="H19" s="11">
        <v>0.5</v>
      </c>
      <c r="I19" s="11">
        <v>0.47</v>
      </c>
      <c r="J19" s="11">
        <v>0.47</v>
      </c>
    </row>
    <row r="20" spans="1:10" ht="56.25" hidden="1" x14ac:dyDescent="0.25">
      <c r="A20" s="1" t="s">
        <v>7</v>
      </c>
      <c r="B20" s="10" t="s">
        <v>142</v>
      </c>
      <c r="C20" s="11">
        <v>100</v>
      </c>
      <c r="D20" s="12" t="s">
        <v>77</v>
      </c>
      <c r="E20" s="11">
        <v>84</v>
      </c>
      <c r="F20" s="11">
        <v>76</v>
      </c>
      <c r="G20" s="11">
        <v>68</v>
      </c>
      <c r="H20" s="11">
        <v>60</v>
      </c>
      <c r="I20" s="11">
        <v>52</v>
      </c>
      <c r="J20" s="11">
        <v>50</v>
      </c>
    </row>
    <row r="21" spans="1:10" ht="37.5" hidden="1" x14ac:dyDescent="0.25">
      <c r="A21" s="1" t="s">
        <v>8</v>
      </c>
      <c r="B21" s="10" t="s">
        <v>143</v>
      </c>
      <c r="C21" s="11">
        <v>51.6</v>
      </c>
      <c r="D21" s="12" t="s">
        <v>77</v>
      </c>
      <c r="E21" s="11">
        <v>61.8</v>
      </c>
      <c r="F21" s="11">
        <v>66.3</v>
      </c>
      <c r="G21" s="11">
        <v>70.8</v>
      </c>
      <c r="H21" s="11">
        <v>74.900000000000006</v>
      </c>
      <c r="I21" s="11">
        <v>79.3</v>
      </c>
      <c r="J21" s="11">
        <v>85</v>
      </c>
    </row>
    <row r="22" spans="1:10" ht="44.25" hidden="1" customHeight="1" x14ac:dyDescent="0.25">
      <c r="A22" s="39" t="s">
        <v>251</v>
      </c>
      <c r="B22" s="10" t="s">
        <v>252</v>
      </c>
      <c r="C22" s="11">
        <v>100</v>
      </c>
      <c r="D22" s="12" t="s">
        <v>77</v>
      </c>
      <c r="E22" s="27">
        <v>100</v>
      </c>
      <c r="F22" s="27">
        <v>100</v>
      </c>
      <c r="G22" s="27">
        <v>100</v>
      </c>
      <c r="H22" s="27">
        <v>100</v>
      </c>
      <c r="I22" s="27">
        <v>100</v>
      </c>
      <c r="J22" s="27">
        <v>100</v>
      </c>
    </row>
    <row r="23" spans="1:10" ht="56.25" x14ac:dyDescent="0.25">
      <c r="A23" s="39" t="s">
        <v>253</v>
      </c>
      <c r="B23" s="10" t="s">
        <v>424</v>
      </c>
      <c r="C23" s="76" t="s">
        <v>263</v>
      </c>
      <c r="D23" s="12" t="s">
        <v>77</v>
      </c>
      <c r="E23" s="76" t="s">
        <v>264</v>
      </c>
      <c r="F23" s="76" t="s">
        <v>265</v>
      </c>
      <c r="G23" s="76" t="s">
        <v>266</v>
      </c>
      <c r="H23" s="76" t="s">
        <v>267</v>
      </c>
      <c r="I23" s="76" t="s">
        <v>268</v>
      </c>
      <c r="J23" s="76" t="s">
        <v>269</v>
      </c>
    </row>
    <row r="24" spans="1:10" ht="37.5" x14ac:dyDescent="0.25">
      <c r="A24" s="39" t="s">
        <v>254</v>
      </c>
      <c r="B24" s="41" t="s">
        <v>258</v>
      </c>
      <c r="C24" s="76" t="s">
        <v>262</v>
      </c>
      <c r="D24" s="12" t="s">
        <v>77</v>
      </c>
      <c r="E24" s="76" t="s">
        <v>270</v>
      </c>
      <c r="F24" s="76" t="s">
        <v>271</v>
      </c>
      <c r="G24" s="76" t="s">
        <v>272</v>
      </c>
      <c r="H24" s="76" t="s">
        <v>273</v>
      </c>
      <c r="I24" s="76" t="s">
        <v>274</v>
      </c>
      <c r="J24" s="76" t="s">
        <v>275</v>
      </c>
    </row>
    <row r="25" spans="1:10" ht="38.25" customHeight="1" x14ac:dyDescent="0.25">
      <c r="A25" s="39" t="s">
        <v>255</v>
      </c>
      <c r="B25" s="41" t="s">
        <v>259</v>
      </c>
      <c r="C25" s="76" t="s">
        <v>276</v>
      </c>
      <c r="D25" s="12" t="s">
        <v>77</v>
      </c>
      <c r="E25" s="76" t="s">
        <v>277</v>
      </c>
      <c r="F25" s="76" t="s">
        <v>278</v>
      </c>
      <c r="G25" s="76" t="s">
        <v>279</v>
      </c>
      <c r="H25" s="76" t="s">
        <v>280</v>
      </c>
      <c r="I25" s="76" t="s">
        <v>281</v>
      </c>
      <c r="J25" s="76" t="s">
        <v>282</v>
      </c>
    </row>
    <row r="26" spans="1:10" ht="38.25" customHeight="1" x14ac:dyDescent="0.25">
      <c r="A26" s="39" t="s">
        <v>256</v>
      </c>
      <c r="B26" s="41" t="s">
        <v>260</v>
      </c>
      <c r="C26" s="76" t="s">
        <v>283</v>
      </c>
      <c r="D26" s="12" t="s">
        <v>77</v>
      </c>
      <c r="E26" s="76" t="s">
        <v>284</v>
      </c>
      <c r="F26" s="76" t="s">
        <v>286</v>
      </c>
      <c r="G26" s="76" t="s">
        <v>290</v>
      </c>
      <c r="H26" s="76" t="s">
        <v>292</v>
      </c>
      <c r="I26" s="76" t="s">
        <v>294</v>
      </c>
      <c r="J26" s="76" t="s">
        <v>295</v>
      </c>
    </row>
    <row r="27" spans="1:10" ht="37.5" x14ac:dyDescent="0.25">
      <c r="A27" s="39" t="s">
        <v>257</v>
      </c>
      <c r="B27" s="41" t="s">
        <v>261</v>
      </c>
      <c r="C27" s="76" t="s">
        <v>285</v>
      </c>
      <c r="D27" s="12" t="s">
        <v>77</v>
      </c>
      <c r="E27" s="76" t="s">
        <v>287</v>
      </c>
      <c r="F27" s="76" t="s">
        <v>288</v>
      </c>
      <c r="G27" s="76" t="s">
        <v>289</v>
      </c>
      <c r="H27" s="76" t="s">
        <v>291</v>
      </c>
      <c r="I27" s="76" t="s">
        <v>293</v>
      </c>
      <c r="J27" s="76" t="s">
        <v>296</v>
      </c>
    </row>
    <row r="28" spans="1:10" ht="19.5" hidden="1" x14ac:dyDescent="0.25">
      <c r="A28" s="162" t="s">
        <v>144</v>
      </c>
      <c r="B28" s="163"/>
      <c r="C28" s="163"/>
      <c r="D28" s="163"/>
      <c r="E28" s="163"/>
      <c r="F28" s="163"/>
      <c r="G28" s="163"/>
      <c r="H28" s="163"/>
      <c r="I28" s="163"/>
      <c r="J28" s="164"/>
    </row>
    <row r="29" spans="1:10" ht="168.75" hidden="1" x14ac:dyDescent="0.25">
      <c r="A29" s="1" t="s">
        <v>16</v>
      </c>
      <c r="B29" s="2" t="s">
        <v>27</v>
      </c>
      <c r="C29" s="11">
        <v>0</v>
      </c>
      <c r="D29" s="12">
        <v>43100</v>
      </c>
      <c r="E29" s="11">
        <v>10</v>
      </c>
      <c r="F29" s="11">
        <v>20</v>
      </c>
      <c r="G29" s="11">
        <v>35</v>
      </c>
      <c r="H29" s="11">
        <v>50</v>
      </c>
      <c r="I29" s="11">
        <v>60</v>
      </c>
      <c r="J29" s="11">
        <v>70</v>
      </c>
    </row>
    <row r="30" spans="1:10" ht="150" hidden="1" x14ac:dyDescent="0.25">
      <c r="A30" s="1" t="s">
        <v>12</v>
      </c>
      <c r="B30" s="10" t="s">
        <v>145</v>
      </c>
      <c r="C30" s="11">
        <v>0</v>
      </c>
      <c r="D30" s="12">
        <v>43100</v>
      </c>
      <c r="E30" s="11">
        <v>0</v>
      </c>
      <c r="F30" s="11">
        <v>0</v>
      </c>
      <c r="G30" s="11">
        <v>7</v>
      </c>
      <c r="H30" s="11">
        <v>7</v>
      </c>
      <c r="I30" s="11">
        <v>7</v>
      </c>
      <c r="J30" s="11">
        <v>7</v>
      </c>
    </row>
    <row r="31" spans="1:10" ht="93.75" hidden="1" x14ac:dyDescent="0.25">
      <c r="A31" s="1" t="s">
        <v>7</v>
      </c>
      <c r="B31" s="10" t="s">
        <v>146</v>
      </c>
      <c r="C31" s="11">
        <v>0</v>
      </c>
      <c r="D31" s="12">
        <v>43100</v>
      </c>
      <c r="E31" s="11" t="s">
        <v>149</v>
      </c>
      <c r="F31" s="11" t="s">
        <v>150</v>
      </c>
      <c r="G31" s="11" t="s">
        <v>151</v>
      </c>
      <c r="H31" s="11" t="s">
        <v>152</v>
      </c>
      <c r="I31" s="11" t="s">
        <v>153</v>
      </c>
      <c r="J31" s="11" t="s">
        <v>154</v>
      </c>
    </row>
    <row r="32" spans="1:10" ht="93.75" hidden="1" x14ac:dyDescent="0.25">
      <c r="A32" s="1" t="s">
        <v>8</v>
      </c>
      <c r="B32" s="10" t="s">
        <v>147</v>
      </c>
      <c r="C32" s="11" t="s">
        <v>149</v>
      </c>
      <c r="D32" s="12">
        <v>43100</v>
      </c>
      <c r="E32" s="11">
        <v>0</v>
      </c>
      <c r="F32" s="11">
        <v>0</v>
      </c>
      <c r="G32" s="11">
        <v>0</v>
      </c>
      <c r="H32" s="11">
        <v>0</v>
      </c>
      <c r="I32" s="11">
        <v>1</v>
      </c>
      <c r="J32" s="11">
        <v>1</v>
      </c>
    </row>
    <row r="33" spans="1:12" ht="56.25" hidden="1" x14ac:dyDescent="0.25">
      <c r="A33" s="1" t="s">
        <v>9</v>
      </c>
      <c r="B33" s="10" t="s">
        <v>148</v>
      </c>
      <c r="C33" s="11">
        <v>0</v>
      </c>
      <c r="D33" s="12">
        <v>0</v>
      </c>
      <c r="E33" s="11">
        <v>61.8</v>
      </c>
      <c r="F33" s="11">
        <v>66.3</v>
      </c>
      <c r="G33" s="11">
        <v>70.8</v>
      </c>
      <c r="H33" s="11">
        <v>74.900000000000006</v>
      </c>
      <c r="I33" s="11">
        <v>79.3</v>
      </c>
      <c r="J33" s="11">
        <v>85</v>
      </c>
    </row>
    <row r="35" spans="1:12" ht="18.75" x14ac:dyDescent="0.25">
      <c r="A35" s="172" t="s">
        <v>59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4"/>
    </row>
    <row r="36" spans="1:12" ht="18.75" x14ac:dyDescent="0.25">
      <c r="A36" s="179" t="s">
        <v>0</v>
      </c>
      <c r="B36" s="177" t="s">
        <v>72</v>
      </c>
      <c r="C36" s="179" t="s">
        <v>56</v>
      </c>
      <c r="D36" s="177" t="s">
        <v>55</v>
      </c>
      <c r="E36" s="179" t="s">
        <v>68</v>
      </c>
      <c r="F36" s="181" t="s">
        <v>58</v>
      </c>
      <c r="G36" s="182"/>
      <c r="H36" s="182"/>
      <c r="I36" s="182"/>
      <c r="J36" s="182"/>
      <c r="K36" s="182"/>
      <c r="L36" s="183"/>
    </row>
    <row r="37" spans="1:12" ht="19.5" thickBot="1" x14ac:dyDescent="0.3">
      <c r="A37" s="180"/>
      <c r="B37" s="178"/>
      <c r="C37" s="180"/>
      <c r="D37" s="178"/>
      <c r="E37" s="180"/>
      <c r="F37" s="6" t="s">
        <v>62</v>
      </c>
      <c r="G37" s="6" t="s">
        <v>63</v>
      </c>
      <c r="H37" s="5" t="s">
        <v>64</v>
      </c>
      <c r="I37" s="5" t="s">
        <v>65</v>
      </c>
      <c r="J37" s="5" t="s">
        <v>66</v>
      </c>
      <c r="K37" s="5" t="s">
        <v>67</v>
      </c>
      <c r="L37" s="5" t="s">
        <v>57</v>
      </c>
    </row>
    <row r="38" spans="1:12" ht="112.5" x14ac:dyDescent="0.25">
      <c r="A38" s="190" t="s">
        <v>425</v>
      </c>
      <c r="B38" s="191"/>
      <c r="C38" s="191"/>
      <c r="D38" s="191"/>
      <c r="E38" s="191"/>
      <c r="F38" s="20" t="s">
        <v>78</v>
      </c>
      <c r="G38" s="20" t="s">
        <v>78</v>
      </c>
      <c r="H38" s="20" t="s">
        <v>78</v>
      </c>
      <c r="I38" s="20" t="s">
        <v>78</v>
      </c>
      <c r="J38" s="20" t="s">
        <v>78</v>
      </c>
      <c r="K38" s="20" t="s">
        <v>78</v>
      </c>
      <c r="L38" s="21" t="s">
        <v>78</v>
      </c>
    </row>
    <row r="39" spans="1:12" ht="18.75" x14ac:dyDescent="0.25">
      <c r="A39" s="193" t="s">
        <v>10</v>
      </c>
      <c r="B39" s="184" t="s">
        <v>426</v>
      </c>
      <c r="C39" s="185" t="s">
        <v>427</v>
      </c>
      <c r="D39" s="202" t="s">
        <v>360</v>
      </c>
      <c r="E39" s="4" t="s">
        <v>57</v>
      </c>
      <c r="F39" s="18">
        <f>F40+F41+F42</f>
        <v>40.299999999999997</v>
      </c>
      <c r="G39" s="18">
        <f t="shared" ref="G39:L39" si="0">G40+G41+G42</f>
        <v>23.25</v>
      </c>
      <c r="H39" s="18">
        <f t="shared" si="0"/>
        <v>23.25</v>
      </c>
      <c r="I39" s="18">
        <f t="shared" si="0"/>
        <v>23.25</v>
      </c>
      <c r="J39" s="18">
        <f t="shared" si="0"/>
        <v>23.25</v>
      </c>
      <c r="K39" s="18">
        <f t="shared" si="0"/>
        <v>0</v>
      </c>
      <c r="L39" s="18">
        <f t="shared" si="0"/>
        <v>133.29999999999998</v>
      </c>
    </row>
    <row r="40" spans="1:12" ht="37.5" x14ac:dyDescent="0.25">
      <c r="A40" s="193"/>
      <c r="B40" s="184"/>
      <c r="C40" s="185"/>
      <c r="D40" s="202"/>
      <c r="E40" s="4" t="s">
        <v>69</v>
      </c>
      <c r="F40" s="18">
        <v>9.6</v>
      </c>
      <c r="G40" s="18">
        <v>20.85</v>
      </c>
      <c r="H40" s="18">
        <v>20.85</v>
      </c>
      <c r="I40" s="18">
        <v>20.85</v>
      </c>
      <c r="J40" s="18">
        <v>20.85</v>
      </c>
      <c r="K40" s="18">
        <v>0</v>
      </c>
      <c r="L40" s="19">
        <f>F40+G40+H40+I40+J40+K40</f>
        <v>93</v>
      </c>
    </row>
    <row r="41" spans="1:12" ht="37.5" x14ac:dyDescent="0.25">
      <c r="A41" s="193"/>
      <c r="B41" s="184"/>
      <c r="C41" s="185"/>
      <c r="D41" s="202"/>
      <c r="E41" s="4" t="s">
        <v>70</v>
      </c>
      <c r="F41" s="18">
        <v>17</v>
      </c>
      <c r="G41" s="18">
        <v>2.4</v>
      </c>
      <c r="H41" s="18">
        <v>2.4</v>
      </c>
      <c r="I41" s="18">
        <v>2.4</v>
      </c>
      <c r="J41" s="18">
        <v>2.4</v>
      </c>
      <c r="K41" s="18">
        <v>0</v>
      </c>
      <c r="L41" s="19">
        <f t="shared" ref="L41:L42" si="1">F41+G41+H41+I41+J41+K41</f>
        <v>26.599999999999994</v>
      </c>
    </row>
    <row r="42" spans="1:12" ht="56.25" x14ac:dyDescent="0.25">
      <c r="A42" s="193"/>
      <c r="B42" s="184"/>
      <c r="C42" s="185"/>
      <c r="D42" s="202"/>
      <c r="E42" s="4" t="s">
        <v>71</v>
      </c>
      <c r="F42" s="18">
        <v>13.7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9">
        <f t="shared" si="1"/>
        <v>13.7</v>
      </c>
    </row>
    <row r="43" spans="1:12" ht="18.75" x14ac:dyDescent="0.25">
      <c r="A43" s="15" t="s">
        <v>74</v>
      </c>
      <c r="B43" s="14" t="s">
        <v>74</v>
      </c>
      <c r="C43" s="13"/>
      <c r="D43" s="13"/>
      <c r="E43" s="13"/>
      <c r="F43" s="23"/>
      <c r="G43" s="23"/>
      <c r="H43" s="23"/>
      <c r="I43" s="23"/>
      <c r="J43" s="23"/>
      <c r="K43" s="23"/>
      <c r="L43" s="24"/>
    </row>
    <row r="44" spans="1:12" ht="19.5" thickBot="1" x14ac:dyDescent="0.3">
      <c r="A44" s="22" t="s">
        <v>74</v>
      </c>
      <c r="B44" s="16" t="s">
        <v>74</v>
      </c>
      <c r="C44" s="16" t="s">
        <v>74</v>
      </c>
      <c r="D44" s="16" t="s">
        <v>74</v>
      </c>
      <c r="E44" s="16" t="s">
        <v>74</v>
      </c>
      <c r="F44" s="16" t="s">
        <v>74</v>
      </c>
      <c r="G44" s="16" t="s">
        <v>74</v>
      </c>
      <c r="H44" s="16" t="s">
        <v>74</v>
      </c>
      <c r="I44" s="16" t="s">
        <v>74</v>
      </c>
      <c r="J44" s="16" t="s">
        <v>74</v>
      </c>
      <c r="K44" s="16" t="s">
        <v>74</v>
      </c>
      <c r="L44" s="26" t="s">
        <v>74</v>
      </c>
    </row>
    <row r="45" spans="1:12" ht="18.75" x14ac:dyDescent="0.25">
      <c r="A45" s="187" t="s">
        <v>73</v>
      </c>
      <c r="B45" s="187"/>
      <c r="C45" s="187"/>
      <c r="D45" s="187"/>
      <c r="E45" s="187"/>
      <c r="F45" s="25">
        <f>F46+F47+F48</f>
        <v>40.299999999999997</v>
      </c>
      <c r="G45" s="25">
        <f t="shared" ref="G45:L45" si="2">G46+G47+G48</f>
        <v>23.25</v>
      </c>
      <c r="H45" s="25">
        <f t="shared" si="2"/>
        <v>23.25</v>
      </c>
      <c r="I45" s="25">
        <f t="shared" si="2"/>
        <v>23.25</v>
      </c>
      <c r="J45" s="25">
        <f t="shared" si="2"/>
        <v>23.25</v>
      </c>
      <c r="K45" s="25">
        <f t="shared" si="2"/>
        <v>0</v>
      </c>
      <c r="L45" s="25">
        <f t="shared" si="2"/>
        <v>133.29999999999998</v>
      </c>
    </row>
    <row r="46" spans="1:12" ht="18.75" x14ac:dyDescent="0.25">
      <c r="A46" s="188" t="s">
        <v>69</v>
      </c>
      <c r="B46" s="188"/>
      <c r="C46" s="188"/>
      <c r="D46" s="188"/>
      <c r="E46" s="188"/>
      <c r="F46" s="18">
        <f>F40</f>
        <v>9.6</v>
      </c>
      <c r="G46" s="18">
        <f t="shared" ref="G46:L46" si="3">G40</f>
        <v>20.85</v>
      </c>
      <c r="H46" s="18">
        <f t="shared" si="3"/>
        <v>20.85</v>
      </c>
      <c r="I46" s="18">
        <f t="shared" si="3"/>
        <v>20.85</v>
      </c>
      <c r="J46" s="18">
        <f t="shared" si="3"/>
        <v>20.85</v>
      </c>
      <c r="K46" s="18">
        <f t="shared" si="3"/>
        <v>0</v>
      </c>
      <c r="L46" s="18">
        <f t="shared" si="3"/>
        <v>93</v>
      </c>
    </row>
    <row r="47" spans="1:12" ht="18.75" x14ac:dyDescent="0.25">
      <c r="A47" s="188" t="s">
        <v>70</v>
      </c>
      <c r="B47" s="188"/>
      <c r="C47" s="188"/>
      <c r="D47" s="188"/>
      <c r="E47" s="188"/>
      <c r="F47" s="18">
        <f>F41</f>
        <v>17</v>
      </c>
      <c r="G47" s="18">
        <f t="shared" ref="G47:L47" si="4">G41</f>
        <v>2.4</v>
      </c>
      <c r="H47" s="18">
        <f t="shared" si="4"/>
        <v>2.4</v>
      </c>
      <c r="I47" s="18">
        <f t="shared" si="4"/>
        <v>2.4</v>
      </c>
      <c r="J47" s="18">
        <f t="shared" si="4"/>
        <v>2.4</v>
      </c>
      <c r="K47" s="18">
        <f t="shared" si="4"/>
        <v>0</v>
      </c>
      <c r="L47" s="18">
        <f t="shared" si="4"/>
        <v>26.599999999999994</v>
      </c>
    </row>
    <row r="48" spans="1:12" ht="18.75" x14ac:dyDescent="0.25">
      <c r="A48" s="188" t="s">
        <v>71</v>
      </c>
      <c r="B48" s="188"/>
      <c r="C48" s="188"/>
      <c r="D48" s="188"/>
      <c r="E48" s="188"/>
      <c r="F48" s="18">
        <f>F42</f>
        <v>13.7</v>
      </c>
      <c r="G48" s="18">
        <f t="shared" ref="G48:L48" si="5">G42</f>
        <v>0</v>
      </c>
      <c r="H48" s="18">
        <f t="shared" si="5"/>
        <v>0</v>
      </c>
      <c r="I48" s="18">
        <f t="shared" si="5"/>
        <v>0</v>
      </c>
      <c r="J48" s="18">
        <f t="shared" si="5"/>
        <v>0</v>
      </c>
      <c r="K48" s="18">
        <f t="shared" si="5"/>
        <v>0</v>
      </c>
      <c r="L48" s="18">
        <f t="shared" si="5"/>
        <v>13.7</v>
      </c>
    </row>
  </sheetData>
  <mergeCells count="25">
    <mergeCell ref="A48:E48"/>
    <mergeCell ref="A45:E45"/>
    <mergeCell ref="A46:E46"/>
    <mergeCell ref="A47:E47"/>
    <mergeCell ref="A38:E38"/>
    <mergeCell ref="A39:A42"/>
    <mergeCell ref="B39:B42"/>
    <mergeCell ref="C39:C42"/>
    <mergeCell ref="D39:D42"/>
    <mergeCell ref="A11:L11"/>
    <mergeCell ref="A12:L12"/>
    <mergeCell ref="A17:J17"/>
    <mergeCell ref="A14:J14"/>
    <mergeCell ref="A15:A16"/>
    <mergeCell ref="B15:B16"/>
    <mergeCell ref="C15:D15"/>
    <mergeCell ref="E15:J15"/>
    <mergeCell ref="F36:L36"/>
    <mergeCell ref="A36:A37"/>
    <mergeCell ref="B36:B37"/>
    <mergeCell ref="C36:C37"/>
    <mergeCell ref="A28:J28"/>
    <mergeCell ref="A35:L35"/>
    <mergeCell ref="D36:D37"/>
    <mergeCell ref="E36:E37"/>
  </mergeCells>
  <pageMargins left="0.25" right="0.25" top="0.35" bottom="0.2" header="0.3" footer="0.16"/>
  <pageSetup paperSize="9" scale="5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2"/>
  <sheetViews>
    <sheetView view="pageBreakPreview" zoomScale="70" zoomScaleNormal="70" zoomScaleSheetLayoutView="70" workbookViewId="0">
      <selection sqref="A1:M72"/>
    </sheetView>
  </sheetViews>
  <sheetFormatPr defaultRowHeight="15" x14ac:dyDescent="0.25"/>
  <cols>
    <col min="1" max="1" width="10.42578125" style="68" customWidth="1"/>
    <col min="2" max="2" width="68.7109375" style="68" customWidth="1"/>
    <col min="3" max="3" width="0" style="68" hidden="1" customWidth="1"/>
    <col min="4" max="4" width="20.85546875" style="68" customWidth="1"/>
    <col min="5" max="5" width="21.140625" style="68" customWidth="1"/>
    <col min="6" max="6" width="19.42578125" style="68" customWidth="1"/>
    <col min="7" max="7" width="20.28515625" style="68" customWidth="1"/>
    <col min="8" max="13" width="18.42578125" style="68" customWidth="1"/>
    <col min="14" max="16384" width="9.140625" style="68"/>
  </cols>
  <sheetData>
    <row r="1" spans="1:13" x14ac:dyDescent="0.25">
      <c r="L1" s="69"/>
      <c r="M1" s="69"/>
    </row>
    <row r="2" spans="1:13" x14ac:dyDescent="0.25">
      <c r="L2" s="69"/>
      <c r="M2" s="69"/>
    </row>
    <row r="3" spans="1:13" x14ac:dyDescent="0.25">
      <c r="L3" s="69"/>
      <c r="M3" s="69"/>
    </row>
    <row r="4" spans="1:13" x14ac:dyDescent="0.25">
      <c r="L4" s="69"/>
      <c r="M4" s="69"/>
    </row>
    <row r="5" spans="1:13" x14ac:dyDescent="0.25">
      <c r="L5" s="69"/>
      <c r="M5" s="69"/>
    </row>
    <row r="6" spans="1:13" x14ac:dyDescent="0.25">
      <c r="L6" s="69"/>
      <c r="M6" s="69"/>
    </row>
    <row r="7" spans="1:13" x14ac:dyDescent="0.25">
      <c r="L7" s="69"/>
      <c r="M7" s="69"/>
    </row>
    <row r="8" spans="1:13" x14ac:dyDescent="0.25">
      <c r="L8" s="69"/>
      <c r="M8" s="69"/>
    </row>
    <row r="9" spans="1:13" ht="18.75" x14ac:dyDescent="0.25">
      <c r="A9" s="153" t="s">
        <v>219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</row>
    <row r="10" spans="1:13" ht="18.75" x14ac:dyDescent="0.25">
      <c r="A10" s="210" t="s">
        <v>223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</row>
    <row r="14" spans="1:13" ht="18.75" x14ac:dyDescent="0.25">
      <c r="A14" s="206" t="s">
        <v>230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</row>
    <row r="15" spans="1:13" ht="18.75" x14ac:dyDescent="0.25">
      <c r="A15" s="195" t="s">
        <v>0</v>
      </c>
      <c r="B15" s="158" t="s">
        <v>14</v>
      </c>
      <c r="C15" s="28"/>
      <c r="D15" s="207" t="s">
        <v>15</v>
      </c>
      <c r="E15" s="207"/>
      <c r="F15" s="207" t="s">
        <v>47</v>
      </c>
      <c r="G15" s="207"/>
      <c r="H15" s="207"/>
      <c r="I15" s="207"/>
      <c r="J15" s="207"/>
      <c r="K15" s="207"/>
    </row>
    <row r="16" spans="1:13" ht="18.75" x14ac:dyDescent="0.25">
      <c r="A16" s="195"/>
      <c r="B16" s="158"/>
      <c r="C16" s="28"/>
      <c r="D16" s="28" t="s">
        <v>60</v>
      </c>
      <c r="E16" s="29" t="s">
        <v>61</v>
      </c>
      <c r="F16" s="29" t="s">
        <v>62</v>
      </c>
      <c r="G16" s="29" t="s">
        <v>63</v>
      </c>
      <c r="H16" s="28" t="s">
        <v>64</v>
      </c>
      <c r="I16" s="28" t="s">
        <v>65</v>
      </c>
      <c r="J16" s="28" t="s">
        <v>66</v>
      </c>
      <c r="K16" s="28" t="s">
        <v>67</v>
      </c>
    </row>
    <row r="17" spans="1:11" ht="19.5" x14ac:dyDescent="0.25">
      <c r="A17" s="152" t="s">
        <v>155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</row>
    <row r="18" spans="1:11" s="70" customFormat="1" ht="93.75" x14ac:dyDescent="0.2">
      <c r="A18" s="65" t="s">
        <v>16</v>
      </c>
      <c r="B18" s="66" t="s">
        <v>28</v>
      </c>
      <c r="C18" s="9"/>
      <c r="D18" s="62">
        <v>100</v>
      </c>
      <c r="E18" s="63">
        <v>43465</v>
      </c>
      <c r="F18" s="62">
        <v>100</v>
      </c>
      <c r="G18" s="62">
        <v>100</v>
      </c>
      <c r="H18" s="62">
        <v>100</v>
      </c>
      <c r="I18" s="62">
        <v>100</v>
      </c>
      <c r="J18" s="62">
        <v>100</v>
      </c>
      <c r="K18" s="62">
        <v>100</v>
      </c>
    </row>
    <row r="19" spans="1:11" ht="18.75" x14ac:dyDescent="0.25">
      <c r="A19" s="45" t="s">
        <v>232</v>
      </c>
      <c r="B19" s="47" t="s">
        <v>435</v>
      </c>
      <c r="C19" s="9"/>
      <c r="D19" s="60">
        <v>100</v>
      </c>
      <c r="E19" s="61">
        <v>43465</v>
      </c>
      <c r="F19" s="60">
        <v>100</v>
      </c>
      <c r="G19" s="60">
        <v>100</v>
      </c>
      <c r="H19" s="60">
        <v>100</v>
      </c>
      <c r="I19" s="60">
        <v>100</v>
      </c>
      <c r="J19" s="60">
        <v>100</v>
      </c>
      <c r="K19" s="60">
        <v>100</v>
      </c>
    </row>
    <row r="20" spans="1:11" s="70" customFormat="1" ht="93.75" x14ac:dyDescent="0.2">
      <c r="A20" s="65" t="s">
        <v>12</v>
      </c>
      <c r="B20" s="64" t="s">
        <v>29</v>
      </c>
      <c r="C20" s="9"/>
      <c r="D20" s="9">
        <v>93.5</v>
      </c>
      <c r="E20" s="63">
        <v>43465</v>
      </c>
      <c r="F20" s="9">
        <v>93.5</v>
      </c>
      <c r="G20" s="9" t="s">
        <v>156</v>
      </c>
      <c r="H20" s="9">
        <v>100</v>
      </c>
      <c r="I20" s="9">
        <v>100</v>
      </c>
      <c r="J20" s="9">
        <v>100</v>
      </c>
      <c r="K20" s="9">
        <v>100</v>
      </c>
    </row>
    <row r="21" spans="1:11" ht="18.75" x14ac:dyDescent="0.25">
      <c r="A21" s="1" t="s">
        <v>243</v>
      </c>
      <c r="B21" s="47" t="s">
        <v>435</v>
      </c>
      <c r="C21" s="9"/>
      <c r="D21" s="60">
        <v>100</v>
      </c>
      <c r="E21" s="61">
        <v>43465</v>
      </c>
      <c r="F21" s="60">
        <v>100</v>
      </c>
      <c r="G21" s="60">
        <v>100</v>
      </c>
      <c r="H21" s="60">
        <v>100</v>
      </c>
      <c r="I21" s="60">
        <v>100</v>
      </c>
      <c r="J21" s="60">
        <v>100</v>
      </c>
      <c r="K21" s="60">
        <v>100</v>
      </c>
    </row>
    <row r="22" spans="1:11" s="70" customFormat="1" ht="131.25" x14ac:dyDescent="0.2">
      <c r="A22" s="65" t="s">
        <v>7</v>
      </c>
      <c r="B22" s="64" t="s">
        <v>30</v>
      </c>
      <c r="C22" s="9"/>
      <c r="D22" s="62">
        <v>100</v>
      </c>
      <c r="E22" s="63">
        <v>43465</v>
      </c>
      <c r="F22" s="62">
        <v>100</v>
      </c>
      <c r="G22" s="62">
        <v>100</v>
      </c>
      <c r="H22" s="62">
        <v>100</v>
      </c>
      <c r="I22" s="62">
        <v>100</v>
      </c>
      <c r="J22" s="62">
        <v>100</v>
      </c>
      <c r="K22" s="62">
        <v>100</v>
      </c>
    </row>
    <row r="23" spans="1:11" ht="18.75" x14ac:dyDescent="0.25">
      <c r="A23" s="1" t="s">
        <v>244</v>
      </c>
      <c r="B23" s="47" t="s">
        <v>435</v>
      </c>
      <c r="C23" s="9"/>
      <c r="D23" s="60">
        <v>100</v>
      </c>
      <c r="E23" s="61">
        <v>43465</v>
      </c>
      <c r="F23" s="60">
        <v>100</v>
      </c>
      <c r="G23" s="60">
        <v>100</v>
      </c>
      <c r="H23" s="60">
        <v>100</v>
      </c>
      <c r="I23" s="60">
        <v>100</v>
      </c>
      <c r="J23" s="60">
        <v>100</v>
      </c>
      <c r="K23" s="60">
        <v>100</v>
      </c>
    </row>
    <row r="24" spans="1:11" ht="56.25" x14ac:dyDescent="0.25">
      <c r="A24" s="65" t="s">
        <v>8</v>
      </c>
      <c r="B24" s="64" t="s">
        <v>31</v>
      </c>
      <c r="C24" s="9"/>
      <c r="D24" s="62">
        <v>93.7</v>
      </c>
      <c r="E24" s="63">
        <v>43465</v>
      </c>
      <c r="F24" s="62">
        <v>93.7</v>
      </c>
      <c r="G24" s="62">
        <v>100</v>
      </c>
      <c r="H24" s="62">
        <v>100</v>
      </c>
      <c r="I24" s="62">
        <v>100</v>
      </c>
      <c r="J24" s="62">
        <v>100</v>
      </c>
      <c r="K24" s="62">
        <v>100</v>
      </c>
    </row>
    <row r="25" spans="1:11" ht="18.75" x14ac:dyDescent="0.25">
      <c r="A25" s="1" t="s">
        <v>245</v>
      </c>
      <c r="B25" s="47" t="s">
        <v>435</v>
      </c>
      <c r="C25" s="9"/>
      <c r="D25" s="60">
        <v>100</v>
      </c>
      <c r="E25" s="61">
        <v>43465</v>
      </c>
      <c r="F25" s="60">
        <v>100</v>
      </c>
      <c r="G25" s="60">
        <v>100</v>
      </c>
      <c r="H25" s="60">
        <v>100</v>
      </c>
      <c r="I25" s="60">
        <v>100</v>
      </c>
      <c r="J25" s="60">
        <v>100</v>
      </c>
      <c r="K25" s="60">
        <v>100</v>
      </c>
    </row>
    <row r="26" spans="1:11" s="70" customFormat="1" ht="96.75" customHeight="1" x14ac:dyDescent="0.2">
      <c r="A26" s="65" t="s">
        <v>9</v>
      </c>
      <c r="B26" s="66" t="s">
        <v>236</v>
      </c>
      <c r="C26" s="62" t="s">
        <v>48</v>
      </c>
      <c r="D26" s="71" t="s">
        <v>48</v>
      </c>
      <c r="E26" s="61">
        <v>43465</v>
      </c>
      <c r="F26" s="71" t="s">
        <v>48</v>
      </c>
      <c r="G26" s="71" t="s">
        <v>48</v>
      </c>
      <c r="H26" s="71" t="s">
        <v>48</v>
      </c>
      <c r="I26" s="71" t="s">
        <v>48</v>
      </c>
      <c r="J26" s="71" t="s">
        <v>48</v>
      </c>
      <c r="K26" s="71" t="s">
        <v>48</v>
      </c>
    </row>
    <row r="27" spans="1:11" ht="18.75" x14ac:dyDescent="0.25">
      <c r="A27" s="1" t="s">
        <v>246</v>
      </c>
      <c r="B27" s="47" t="s">
        <v>435</v>
      </c>
      <c r="C27" s="75"/>
      <c r="D27" s="11">
        <v>0</v>
      </c>
      <c r="E27" s="61">
        <v>43465</v>
      </c>
      <c r="F27" s="11">
        <v>1</v>
      </c>
      <c r="G27" s="11">
        <v>1</v>
      </c>
      <c r="H27" s="11">
        <v>1</v>
      </c>
      <c r="I27" s="11">
        <v>2</v>
      </c>
      <c r="J27" s="11">
        <v>2</v>
      </c>
      <c r="K27" s="11">
        <v>3</v>
      </c>
    </row>
    <row r="28" spans="1:11" ht="150" x14ac:dyDescent="0.25">
      <c r="A28" s="65" t="s">
        <v>13</v>
      </c>
      <c r="B28" s="72" t="s">
        <v>33</v>
      </c>
      <c r="C28" s="73" t="s">
        <v>48</v>
      </c>
      <c r="D28" s="75"/>
      <c r="E28" s="63">
        <v>43465</v>
      </c>
      <c r="F28" s="73" t="s">
        <v>48</v>
      </c>
      <c r="G28" s="62">
        <v>100</v>
      </c>
      <c r="H28" s="62">
        <v>100</v>
      </c>
      <c r="I28" s="62">
        <v>100</v>
      </c>
      <c r="J28" s="62">
        <v>100</v>
      </c>
      <c r="K28" s="62">
        <v>100</v>
      </c>
    </row>
    <row r="29" spans="1:11" ht="18.75" x14ac:dyDescent="0.25">
      <c r="A29" s="1" t="s">
        <v>247</v>
      </c>
      <c r="B29" s="32" t="s">
        <v>435</v>
      </c>
      <c r="C29" s="74" t="s">
        <v>48</v>
      </c>
      <c r="D29" s="75"/>
      <c r="E29" s="61">
        <v>43465</v>
      </c>
      <c r="F29" s="74" t="s">
        <v>48</v>
      </c>
      <c r="G29" s="60">
        <v>100</v>
      </c>
      <c r="H29" s="60">
        <v>100</v>
      </c>
      <c r="I29" s="60">
        <v>100</v>
      </c>
      <c r="J29" s="60">
        <v>100</v>
      </c>
      <c r="K29" s="60">
        <v>100</v>
      </c>
    </row>
    <row r="30" spans="1:11" ht="75" x14ac:dyDescent="0.25">
      <c r="A30" s="65" t="s">
        <v>1</v>
      </c>
      <c r="B30" s="72" t="s">
        <v>34</v>
      </c>
      <c r="C30" s="73" t="s">
        <v>48</v>
      </c>
      <c r="D30" s="75"/>
      <c r="E30" s="63">
        <v>43465</v>
      </c>
      <c r="F30" s="73" t="s">
        <v>48</v>
      </c>
      <c r="G30" s="62">
        <v>100</v>
      </c>
      <c r="H30" s="62">
        <v>100</v>
      </c>
      <c r="I30" s="62">
        <v>100</v>
      </c>
      <c r="J30" s="62">
        <v>100</v>
      </c>
      <c r="K30" s="62">
        <v>100</v>
      </c>
    </row>
    <row r="31" spans="1:11" ht="18.75" x14ac:dyDescent="0.25">
      <c r="A31" s="1" t="s">
        <v>248</v>
      </c>
      <c r="B31" s="32" t="s">
        <v>435</v>
      </c>
      <c r="C31" s="74" t="s">
        <v>48</v>
      </c>
      <c r="D31" s="75"/>
      <c r="E31" s="61">
        <v>43465</v>
      </c>
      <c r="F31" s="74" t="s">
        <v>48</v>
      </c>
      <c r="G31" s="60">
        <v>100</v>
      </c>
      <c r="H31" s="60">
        <v>100</v>
      </c>
      <c r="I31" s="60">
        <v>100</v>
      </c>
      <c r="J31" s="60">
        <v>100</v>
      </c>
      <c r="K31" s="60">
        <v>100</v>
      </c>
    </row>
    <row r="32" spans="1:11" s="70" customFormat="1" ht="131.25" x14ac:dyDescent="0.2">
      <c r="A32" s="65" t="s">
        <v>2</v>
      </c>
      <c r="B32" s="64" t="s">
        <v>32</v>
      </c>
      <c r="C32" s="77"/>
      <c r="D32" s="9" t="s">
        <v>48</v>
      </c>
      <c r="E32" s="67" t="s">
        <v>48</v>
      </c>
      <c r="F32" s="9">
        <v>10</v>
      </c>
      <c r="G32" s="9">
        <v>26</v>
      </c>
      <c r="H32" s="9">
        <v>44</v>
      </c>
      <c r="I32" s="9">
        <v>71</v>
      </c>
      <c r="J32" s="9">
        <v>85</v>
      </c>
      <c r="K32" s="9">
        <v>100</v>
      </c>
    </row>
    <row r="33" spans="1:11" ht="19.5" x14ac:dyDescent="0.25">
      <c r="A33" s="152" t="s">
        <v>158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</row>
    <row r="34" spans="1:11" ht="75" customHeight="1" x14ac:dyDescent="0.25">
      <c r="A34" s="1" t="s">
        <v>16</v>
      </c>
      <c r="B34" s="2" t="s">
        <v>35</v>
      </c>
      <c r="C34" s="9"/>
      <c r="D34" s="209" t="s">
        <v>237</v>
      </c>
      <c r="E34" s="209"/>
      <c r="F34" s="209"/>
      <c r="G34" s="209"/>
      <c r="H34" s="209"/>
      <c r="I34" s="209"/>
      <c r="J34" s="209"/>
      <c r="K34" s="209"/>
    </row>
    <row r="35" spans="1:11" ht="75" x14ac:dyDescent="0.25">
      <c r="A35" s="1" t="s">
        <v>12</v>
      </c>
      <c r="B35" s="10" t="s">
        <v>36</v>
      </c>
      <c r="C35" s="9"/>
      <c r="D35" s="209" t="s">
        <v>237</v>
      </c>
      <c r="E35" s="209"/>
      <c r="F35" s="209"/>
      <c r="G35" s="209"/>
      <c r="H35" s="209"/>
      <c r="I35" s="209"/>
      <c r="J35" s="209"/>
      <c r="K35" s="209"/>
    </row>
    <row r="36" spans="1:11" ht="168.75" x14ac:dyDescent="0.25">
      <c r="A36" s="1" t="s">
        <v>7</v>
      </c>
      <c r="B36" s="10" t="s">
        <v>37</v>
      </c>
      <c r="C36" s="9"/>
      <c r="D36" s="209" t="s">
        <v>237</v>
      </c>
      <c r="E36" s="209"/>
      <c r="F36" s="209"/>
      <c r="G36" s="209"/>
      <c r="H36" s="209"/>
      <c r="I36" s="209"/>
      <c r="J36" s="209"/>
      <c r="K36" s="209"/>
    </row>
    <row r="37" spans="1:11" ht="75" x14ac:dyDescent="0.25">
      <c r="A37" s="1" t="s">
        <v>8</v>
      </c>
      <c r="B37" s="10" t="s">
        <v>38</v>
      </c>
      <c r="C37" s="9"/>
      <c r="D37" s="209" t="s">
        <v>237</v>
      </c>
      <c r="E37" s="209"/>
      <c r="F37" s="209"/>
      <c r="G37" s="209"/>
      <c r="H37" s="209"/>
      <c r="I37" s="209"/>
      <c r="J37" s="209"/>
      <c r="K37" s="209"/>
    </row>
    <row r="38" spans="1:11" ht="93.75" x14ac:dyDescent="0.25">
      <c r="A38" s="1" t="s">
        <v>9</v>
      </c>
      <c r="B38" s="10" t="s">
        <v>39</v>
      </c>
      <c r="C38" s="75"/>
      <c r="D38" s="209" t="s">
        <v>237</v>
      </c>
      <c r="E38" s="209"/>
      <c r="F38" s="209"/>
      <c r="G38" s="209"/>
      <c r="H38" s="209"/>
      <c r="I38" s="209"/>
      <c r="J38" s="209"/>
      <c r="K38" s="209"/>
    </row>
    <row r="39" spans="1:11" ht="19.5" x14ac:dyDescent="0.25">
      <c r="A39" s="152" t="s">
        <v>159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</row>
    <row r="40" spans="1:11" ht="56.25" x14ac:dyDescent="0.25">
      <c r="A40" s="1" t="s">
        <v>16</v>
      </c>
      <c r="B40" s="2" t="s">
        <v>40</v>
      </c>
      <c r="C40" s="9"/>
      <c r="D40" s="209" t="s">
        <v>239</v>
      </c>
      <c r="E40" s="209"/>
      <c r="F40" s="209"/>
      <c r="G40" s="209"/>
      <c r="H40" s="209"/>
      <c r="I40" s="209"/>
      <c r="J40" s="209"/>
      <c r="K40" s="209"/>
    </row>
    <row r="41" spans="1:11" ht="131.25" x14ac:dyDescent="0.25">
      <c r="A41" s="1" t="s">
        <v>12</v>
      </c>
      <c r="B41" s="10" t="s">
        <v>41</v>
      </c>
      <c r="C41" s="9"/>
      <c r="D41" s="209" t="s">
        <v>238</v>
      </c>
      <c r="E41" s="209"/>
      <c r="F41" s="209"/>
      <c r="G41" s="209"/>
      <c r="H41" s="209"/>
      <c r="I41" s="209"/>
      <c r="J41" s="209"/>
      <c r="K41" s="209"/>
    </row>
    <row r="42" spans="1:11" ht="19.5" x14ac:dyDescent="0.25">
      <c r="A42" s="152" t="s">
        <v>160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</row>
    <row r="43" spans="1:11" s="70" customFormat="1" ht="128.25" customHeight="1" x14ac:dyDescent="0.2">
      <c r="A43" s="65" t="s">
        <v>16</v>
      </c>
      <c r="B43" s="66" t="s">
        <v>42</v>
      </c>
      <c r="C43" s="9"/>
      <c r="D43" s="9" t="s">
        <v>48</v>
      </c>
      <c r="E43" s="67" t="s">
        <v>48</v>
      </c>
      <c r="F43" s="9" t="s">
        <v>22</v>
      </c>
      <c r="G43" s="9" t="s">
        <v>157</v>
      </c>
      <c r="H43" s="9" t="s">
        <v>162</v>
      </c>
      <c r="I43" s="9" t="s">
        <v>161</v>
      </c>
      <c r="J43" s="9" t="s">
        <v>163</v>
      </c>
      <c r="K43" s="9" t="s">
        <v>76</v>
      </c>
    </row>
    <row r="44" spans="1:11" ht="18.75" x14ac:dyDescent="0.25">
      <c r="A44" s="1" t="s">
        <v>249</v>
      </c>
      <c r="B44" s="32" t="s">
        <v>435</v>
      </c>
      <c r="C44" s="9"/>
      <c r="D44" s="11" t="s">
        <v>48</v>
      </c>
      <c r="E44" s="61">
        <v>43465</v>
      </c>
      <c r="F44" s="11">
        <v>20</v>
      </c>
      <c r="G44" s="11" t="s">
        <v>48</v>
      </c>
      <c r="H44" s="11">
        <v>40</v>
      </c>
      <c r="I44" s="11" t="s">
        <v>48</v>
      </c>
      <c r="J44" s="11" t="s">
        <v>48</v>
      </c>
      <c r="K44" s="11">
        <v>70</v>
      </c>
    </row>
    <row r="45" spans="1:11" ht="206.25" x14ac:dyDescent="0.25">
      <c r="A45" s="1" t="s">
        <v>12</v>
      </c>
      <c r="B45" s="2" t="s">
        <v>43</v>
      </c>
      <c r="C45" s="9"/>
      <c r="D45" s="209" t="s">
        <v>240</v>
      </c>
      <c r="E45" s="209"/>
      <c r="F45" s="209"/>
      <c r="G45" s="209"/>
      <c r="H45" s="209"/>
      <c r="I45" s="209"/>
      <c r="J45" s="209"/>
      <c r="K45" s="209"/>
    </row>
    <row r="46" spans="1:11" ht="112.5" x14ac:dyDescent="0.25">
      <c r="A46" s="1" t="s">
        <v>7</v>
      </c>
      <c r="B46" s="2" t="s">
        <v>44</v>
      </c>
      <c r="C46" s="9"/>
      <c r="D46" s="209" t="s">
        <v>240</v>
      </c>
      <c r="E46" s="209"/>
      <c r="F46" s="209"/>
      <c r="G46" s="209"/>
      <c r="H46" s="209"/>
      <c r="I46" s="209"/>
      <c r="J46" s="209"/>
      <c r="K46" s="209"/>
    </row>
    <row r="47" spans="1:11" ht="150" x14ac:dyDescent="0.25">
      <c r="A47" s="1" t="s">
        <v>8</v>
      </c>
      <c r="B47" s="2" t="s">
        <v>45</v>
      </c>
      <c r="C47" s="9"/>
      <c r="D47" s="76" t="s">
        <v>241</v>
      </c>
      <c r="E47" s="12" t="s">
        <v>48</v>
      </c>
      <c r="F47" s="11">
        <v>2</v>
      </c>
      <c r="G47" s="11" t="s">
        <v>48</v>
      </c>
      <c r="H47" s="11" t="s">
        <v>157</v>
      </c>
      <c r="I47" s="11" t="s">
        <v>48</v>
      </c>
      <c r="J47" s="11" t="s">
        <v>48</v>
      </c>
      <c r="K47" s="11" t="s">
        <v>75</v>
      </c>
    </row>
    <row r="48" spans="1:11" ht="75" x14ac:dyDescent="0.25">
      <c r="A48" s="1" t="s">
        <v>9</v>
      </c>
      <c r="B48" s="2" t="s">
        <v>46</v>
      </c>
      <c r="C48" s="9"/>
      <c r="D48" s="209" t="s">
        <v>242</v>
      </c>
      <c r="E48" s="209"/>
      <c r="F48" s="209"/>
      <c r="G48" s="209"/>
      <c r="H48" s="209"/>
      <c r="I48" s="209"/>
      <c r="J48" s="209"/>
      <c r="K48" s="209"/>
    </row>
    <row r="50" spans="1:13" ht="47.25" customHeight="1" x14ac:dyDescent="0.25">
      <c r="A50" s="194" t="s">
        <v>59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</row>
    <row r="51" spans="1:13" ht="18.75" x14ac:dyDescent="0.25">
      <c r="A51" s="195" t="s">
        <v>0</v>
      </c>
      <c r="B51" s="158" t="s">
        <v>72</v>
      </c>
      <c r="C51" s="28"/>
      <c r="D51" s="195" t="s">
        <v>56</v>
      </c>
      <c r="E51" s="158" t="s">
        <v>55</v>
      </c>
      <c r="F51" s="195" t="s">
        <v>68</v>
      </c>
      <c r="G51" s="195" t="s">
        <v>403</v>
      </c>
      <c r="H51" s="195"/>
      <c r="I51" s="195"/>
      <c r="J51" s="195"/>
      <c r="K51" s="195"/>
      <c r="L51" s="195"/>
      <c r="M51" s="195"/>
    </row>
    <row r="52" spans="1:13" ht="18.75" x14ac:dyDescent="0.25">
      <c r="A52" s="195"/>
      <c r="B52" s="158"/>
      <c r="C52" s="28"/>
      <c r="D52" s="195"/>
      <c r="E52" s="158"/>
      <c r="F52" s="195"/>
      <c r="G52" s="29" t="s">
        <v>62</v>
      </c>
      <c r="H52" s="29" t="s">
        <v>63</v>
      </c>
      <c r="I52" s="28" t="s">
        <v>64</v>
      </c>
      <c r="J52" s="28" t="s">
        <v>65</v>
      </c>
      <c r="K52" s="28" t="s">
        <v>66</v>
      </c>
      <c r="L52" s="28" t="s">
        <v>67</v>
      </c>
      <c r="M52" s="28" t="s">
        <v>57</v>
      </c>
    </row>
    <row r="53" spans="1:13" ht="112.5" x14ac:dyDescent="0.25">
      <c r="A53" s="204" t="s">
        <v>400</v>
      </c>
      <c r="B53" s="204"/>
      <c r="C53" s="204"/>
      <c r="D53" s="204"/>
      <c r="E53" s="204"/>
      <c r="F53" s="204"/>
      <c r="G53" s="42" t="s">
        <v>78</v>
      </c>
      <c r="H53" s="42" t="s">
        <v>78</v>
      </c>
      <c r="I53" s="42" t="s">
        <v>78</v>
      </c>
      <c r="J53" s="42" t="s">
        <v>78</v>
      </c>
      <c r="K53" s="42" t="s">
        <v>78</v>
      </c>
      <c r="L53" s="42" t="s">
        <v>78</v>
      </c>
      <c r="M53" s="42" t="s">
        <v>78</v>
      </c>
    </row>
    <row r="54" spans="1:13" ht="18.75" x14ac:dyDescent="0.25">
      <c r="A54" s="205" t="s">
        <v>10</v>
      </c>
      <c r="B54" s="184" t="s">
        <v>401</v>
      </c>
      <c r="C54" s="32"/>
      <c r="D54" s="185" t="s">
        <v>320</v>
      </c>
      <c r="E54" s="185" t="s">
        <v>402</v>
      </c>
      <c r="F54" s="31" t="s">
        <v>57</v>
      </c>
      <c r="G54" s="18">
        <f>G55+G56+G57</f>
        <v>0.2</v>
      </c>
      <c r="H54" s="18">
        <f t="shared" ref="H54:M54" si="0">H55+H56+H57</f>
        <v>0</v>
      </c>
      <c r="I54" s="18">
        <f t="shared" si="0"/>
        <v>0</v>
      </c>
      <c r="J54" s="18">
        <f t="shared" si="0"/>
        <v>0</v>
      </c>
      <c r="K54" s="18">
        <f t="shared" si="0"/>
        <v>0</v>
      </c>
      <c r="L54" s="18">
        <f t="shared" si="0"/>
        <v>0</v>
      </c>
      <c r="M54" s="18">
        <f t="shared" si="0"/>
        <v>0.2</v>
      </c>
    </row>
    <row r="55" spans="1:13" ht="37.5" x14ac:dyDescent="0.25">
      <c r="A55" s="205"/>
      <c r="B55" s="184"/>
      <c r="C55" s="32"/>
      <c r="D55" s="185"/>
      <c r="E55" s="185"/>
      <c r="F55" s="31" t="s">
        <v>69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f>G55+H55+I55+J55+K55+L55</f>
        <v>0</v>
      </c>
    </row>
    <row r="56" spans="1:13" ht="37.5" x14ac:dyDescent="0.25">
      <c r="A56" s="205"/>
      <c r="B56" s="184"/>
      <c r="C56" s="32"/>
      <c r="D56" s="185"/>
      <c r="E56" s="185"/>
      <c r="F56" s="31" t="s">
        <v>70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f t="shared" ref="M56:M57" si="1">G56+H56+I56+J56+K56+L56</f>
        <v>0</v>
      </c>
    </row>
    <row r="57" spans="1:13" ht="18.75" x14ac:dyDescent="0.25">
      <c r="A57" s="205"/>
      <c r="B57" s="184"/>
      <c r="C57" s="32"/>
      <c r="D57" s="185"/>
      <c r="E57" s="185"/>
      <c r="F57" s="31" t="s">
        <v>233</v>
      </c>
      <c r="G57" s="18">
        <v>0.2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f t="shared" si="1"/>
        <v>0.2</v>
      </c>
    </row>
    <row r="58" spans="1:13" ht="112.5" x14ac:dyDescent="0.25">
      <c r="A58" s="204" t="s">
        <v>408</v>
      </c>
      <c r="B58" s="204"/>
      <c r="C58" s="204"/>
      <c r="D58" s="204"/>
      <c r="E58" s="204"/>
      <c r="F58" s="204"/>
      <c r="G58" s="42" t="s">
        <v>78</v>
      </c>
      <c r="H58" s="42" t="s">
        <v>78</v>
      </c>
      <c r="I58" s="42" t="s">
        <v>78</v>
      </c>
      <c r="J58" s="42" t="s">
        <v>78</v>
      </c>
      <c r="K58" s="42" t="s">
        <v>78</v>
      </c>
      <c r="L58" s="42" t="s">
        <v>78</v>
      </c>
      <c r="M58" s="42" t="s">
        <v>78</v>
      </c>
    </row>
    <row r="59" spans="1:13" ht="18.75" customHeight="1" x14ac:dyDescent="0.25">
      <c r="A59" s="205" t="s">
        <v>5</v>
      </c>
      <c r="B59" s="184" t="s">
        <v>404</v>
      </c>
      <c r="C59" s="32"/>
      <c r="D59" s="185" t="s">
        <v>355</v>
      </c>
      <c r="E59" s="208" t="s">
        <v>328</v>
      </c>
      <c r="F59" s="31" t="s">
        <v>57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</row>
    <row r="60" spans="1:13" ht="37.5" x14ac:dyDescent="0.25">
      <c r="A60" s="205"/>
      <c r="B60" s="184"/>
      <c r="C60" s="32"/>
      <c r="D60" s="185"/>
      <c r="E60" s="208"/>
      <c r="F60" s="31" t="s">
        <v>69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</row>
    <row r="61" spans="1:13" ht="37.5" x14ac:dyDescent="0.25">
      <c r="A61" s="205"/>
      <c r="B61" s="184"/>
      <c r="C61" s="32"/>
      <c r="D61" s="185"/>
      <c r="E61" s="208"/>
      <c r="F61" s="31" t="s">
        <v>70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</row>
    <row r="62" spans="1:13" ht="42.75" customHeight="1" x14ac:dyDescent="0.25">
      <c r="A62" s="205"/>
      <c r="B62" s="184"/>
      <c r="C62" s="32"/>
      <c r="D62" s="185"/>
      <c r="E62" s="208"/>
      <c r="F62" s="31" t="s">
        <v>233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</row>
    <row r="63" spans="1:13" ht="18.75" x14ac:dyDescent="0.25">
      <c r="A63" s="45" t="s">
        <v>74</v>
      </c>
      <c r="B63" s="32" t="s">
        <v>74</v>
      </c>
      <c r="C63" s="32"/>
      <c r="D63" s="31"/>
      <c r="E63" s="31"/>
      <c r="F63" s="31"/>
      <c r="G63" s="18"/>
      <c r="H63" s="18"/>
      <c r="I63" s="18"/>
      <c r="J63" s="18"/>
      <c r="K63" s="18"/>
      <c r="L63" s="18"/>
      <c r="M63" s="18"/>
    </row>
    <row r="64" spans="1:13" ht="120.75" customHeight="1" x14ac:dyDescent="0.25">
      <c r="A64" s="204" t="s">
        <v>407</v>
      </c>
      <c r="B64" s="204"/>
      <c r="C64" s="204"/>
      <c r="D64" s="204"/>
      <c r="E64" s="204"/>
      <c r="F64" s="204"/>
      <c r="G64" s="42" t="s">
        <v>78</v>
      </c>
      <c r="H64" s="42" t="s">
        <v>78</v>
      </c>
      <c r="I64" s="42" t="s">
        <v>78</v>
      </c>
      <c r="J64" s="42" t="s">
        <v>78</v>
      </c>
      <c r="K64" s="42" t="s">
        <v>78</v>
      </c>
      <c r="L64" s="42" t="s">
        <v>78</v>
      </c>
      <c r="M64" s="42" t="s">
        <v>78</v>
      </c>
    </row>
    <row r="65" spans="1:13" ht="18.75" customHeight="1" x14ac:dyDescent="0.25">
      <c r="A65" s="205" t="s">
        <v>3</v>
      </c>
      <c r="B65" s="184" t="s">
        <v>405</v>
      </c>
      <c r="C65" s="32"/>
      <c r="D65" s="185" t="s">
        <v>355</v>
      </c>
      <c r="E65" s="185" t="s">
        <v>406</v>
      </c>
      <c r="F65" s="31" t="s">
        <v>57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</row>
    <row r="66" spans="1:13" ht="37.5" x14ac:dyDescent="0.25">
      <c r="A66" s="205"/>
      <c r="B66" s="184"/>
      <c r="C66" s="32"/>
      <c r="D66" s="185"/>
      <c r="E66" s="185"/>
      <c r="F66" s="31" t="s">
        <v>69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</row>
    <row r="67" spans="1:13" ht="37.5" customHeight="1" x14ac:dyDescent="0.25">
      <c r="A67" s="205"/>
      <c r="B67" s="184"/>
      <c r="C67" s="32"/>
      <c r="D67" s="185"/>
      <c r="E67" s="185"/>
      <c r="F67" s="31" t="s">
        <v>70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</row>
    <row r="68" spans="1:13" ht="41.25" customHeight="1" x14ac:dyDescent="0.25">
      <c r="A68" s="205"/>
      <c r="B68" s="184"/>
      <c r="C68" s="32"/>
      <c r="D68" s="185"/>
      <c r="E68" s="185"/>
      <c r="F68" s="31" t="s">
        <v>233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</row>
    <row r="69" spans="1:13" ht="18.75" x14ac:dyDescent="0.25">
      <c r="A69" s="188" t="s">
        <v>73</v>
      </c>
      <c r="B69" s="188"/>
      <c r="C69" s="188"/>
      <c r="D69" s="188"/>
      <c r="E69" s="188"/>
      <c r="F69" s="188"/>
      <c r="G69" s="18">
        <f>G70+G71+G72</f>
        <v>0.2</v>
      </c>
      <c r="H69" s="18">
        <f t="shared" ref="H69:M69" si="2">H70+H71+H72</f>
        <v>0</v>
      </c>
      <c r="I69" s="18">
        <f t="shared" si="2"/>
        <v>0</v>
      </c>
      <c r="J69" s="18">
        <f t="shared" si="2"/>
        <v>0</v>
      </c>
      <c r="K69" s="18">
        <f t="shared" si="2"/>
        <v>0</v>
      </c>
      <c r="L69" s="18">
        <f t="shared" si="2"/>
        <v>0</v>
      </c>
      <c r="M69" s="18">
        <f t="shared" si="2"/>
        <v>0.2</v>
      </c>
    </row>
    <row r="70" spans="1:13" ht="18.75" x14ac:dyDescent="0.25">
      <c r="A70" s="188" t="s">
        <v>69</v>
      </c>
      <c r="B70" s="188"/>
      <c r="C70" s="188"/>
      <c r="D70" s="188"/>
      <c r="E70" s="188"/>
      <c r="F70" s="188"/>
      <c r="G70" s="18">
        <f>G55+G60+G66</f>
        <v>0</v>
      </c>
      <c r="H70" s="18">
        <f t="shared" ref="H70:M70" si="3">H55+H60+H66</f>
        <v>0</v>
      </c>
      <c r="I70" s="18">
        <f t="shared" si="3"/>
        <v>0</v>
      </c>
      <c r="J70" s="18">
        <f t="shared" si="3"/>
        <v>0</v>
      </c>
      <c r="K70" s="18">
        <f t="shared" si="3"/>
        <v>0</v>
      </c>
      <c r="L70" s="18">
        <f t="shared" si="3"/>
        <v>0</v>
      </c>
      <c r="M70" s="18">
        <f t="shared" si="3"/>
        <v>0</v>
      </c>
    </row>
    <row r="71" spans="1:13" ht="18.75" x14ac:dyDescent="0.25">
      <c r="A71" s="188" t="s">
        <v>70</v>
      </c>
      <c r="B71" s="188"/>
      <c r="C71" s="188"/>
      <c r="D71" s="188"/>
      <c r="E71" s="188"/>
      <c r="F71" s="188"/>
      <c r="G71" s="18">
        <f>G56+G61+G67</f>
        <v>0</v>
      </c>
      <c r="H71" s="18">
        <f t="shared" ref="H71:M71" si="4">H56+H61+H67</f>
        <v>0</v>
      </c>
      <c r="I71" s="18">
        <f t="shared" si="4"/>
        <v>0</v>
      </c>
      <c r="J71" s="18">
        <f t="shared" si="4"/>
        <v>0</v>
      </c>
      <c r="K71" s="18">
        <f t="shared" si="4"/>
        <v>0</v>
      </c>
      <c r="L71" s="18">
        <f t="shared" si="4"/>
        <v>0</v>
      </c>
      <c r="M71" s="18">
        <f t="shared" si="4"/>
        <v>0</v>
      </c>
    </row>
    <row r="72" spans="1:13" ht="18.75" x14ac:dyDescent="0.25">
      <c r="A72" s="188" t="s">
        <v>71</v>
      </c>
      <c r="B72" s="188"/>
      <c r="C72" s="188"/>
      <c r="D72" s="188"/>
      <c r="E72" s="188"/>
      <c r="F72" s="188"/>
      <c r="G72" s="18">
        <f>G57+G62+G68</f>
        <v>0.2</v>
      </c>
      <c r="H72" s="18">
        <f t="shared" ref="H72:M72" si="5">H57+H62+H68</f>
        <v>0</v>
      </c>
      <c r="I72" s="18">
        <f t="shared" si="5"/>
        <v>0</v>
      </c>
      <c r="J72" s="18">
        <f t="shared" si="5"/>
        <v>0</v>
      </c>
      <c r="K72" s="18">
        <f t="shared" si="5"/>
        <v>0</v>
      </c>
      <c r="L72" s="18">
        <f t="shared" si="5"/>
        <v>0</v>
      </c>
      <c r="M72" s="18">
        <f t="shared" si="5"/>
        <v>0.2</v>
      </c>
    </row>
    <row r="73" spans="1:13" ht="18.75" x14ac:dyDescent="0.25">
      <c r="B73" s="51"/>
    </row>
    <row r="97" ht="18.75" customHeight="1" x14ac:dyDescent="0.25"/>
    <row r="132" ht="18.75" customHeight="1" x14ac:dyDescent="0.25"/>
  </sheetData>
  <mergeCells count="47">
    <mergeCell ref="A72:F72"/>
    <mergeCell ref="A64:F64"/>
    <mergeCell ref="A65:A68"/>
    <mergeCell ref="B65:B68"/>
    <mergeCell ref="D65:D68"/>
    <mergeCell ref="E65:E68"/>
    <mergeCell ref="A69:F69"/>
    <mergeCell ref="A70:F70"/>
    <mergeCell ref="A9:M9"/>
    <mergeCell ref="A10:M10"/>
    <mergeCell ref="A71:F71"/>
    <mergeCell ref="B54:B57"/>
    <mergeCell ref="D54:D57"/>
    <mergeCell ref="E54:E57"/>
    <mergeCell ref="D40:K40"/>
    <mergeCell ref="D41:K41"/>
    <mergeCell ref="D45:K45"/>
    <mergeCell ref="D46:K46"/>
    <mergeCell ref="D48:K48"/>
    <mergeCell ref="D34:K34"/>
    <mergeCell ref="D35:K35"/>
    <mergeCell ref="D36:K36"/>
    <mergeCell ref="A59:A62"/>
    <mergeCell ref="B59:B62"/>
    <mergeCell ref="D59:D62"/>
    <mergeCell ref="E59:E62"/>
    <mergeCell ref="A17:K17"/>
    <mergeCell ref="A33:K33"/>
    <mergeCell ref="A39:K39"/>
    <mergeCell ref="A42:K42"/>
    <mergeCell ref="A50:M50"/>
    <mergeCell ref="A51:A52"/>
    <mergeCell ref="B51:B52"/>
    <mergeCell ref="D51:D52"/>
    <mergeCell ref="E51:E52"/>
    <mergeCell ref="F51:F52"/>
    <mergeCell ref="G51:M51"/>
    <mergeCell ref="D37:K37"/>
    <mergeCell ref="A58:F58"/>
    <mergeCell ref="D38:K38"/>
    <mergeCell ref="A53:F53"/>
    <mergeCell ref="A54:A57"/>
    <mergeCell ref="A14:K14"/>
    <mergeCell ref="A15:A16"/>
    <mergeCell ref="B15:B16"/>
    <mergeCell ref="D15:E15"/>
    <mergeCell ref="F15:K15"/>
  </mergeCells>
  <pageMargins left="0.35433070866141736" right="0.15748031496062992" top="0.19685039370078741" bottom="0.27559055118110237" header="0.15748031496062992" footer="0.15748031496062992"/>
  <pageSetup paperSize="9" scale="5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view="pageBreakPreview" zoomScale="70" zoomScaleNormal="70" zoomScaleSheetLayoutView="70" workbookViewId="0">
      <selection activeCell="B50" sqref="B50:B53"/>
    </sheetView>
  </sheetViews>
  <sheetFormatPr defaultRowHeight="18.75" x14ac:dyDescent="0.3"/>
  <cols>
    <col min="1" max="1" width="9.5703125" style="48" customWidth="1"/>
    <col min="2" max="2" width="54.85546875" style="48" customWidth="1"/>
    <col min="3" max="3" width="0" style="44" hidden="1" customWidth="1"/>
    <col min="4" max="4" width="16.140625" style="44" customWidth="1"/>
    <col min="5" max="5" width="20.5703125" style="44" customWidth="1"/>
    <col min="6" max="6" width="22.28515625" style="44" customWidth="1"/>
    <col min="7" max="11" width="18.7109375" style="50" customWidth="1"/>
    <col min="12" max="13" width="18.140625" style="50" customWidth="1"/>
    <col min="14" max="18" width="12.7109375" style="44" customWidth="1"/>
    <col min="19" max="16384" width="9.140625" style="44"/>
  </cols>
  <sheetData>
    <row r="1" spans="1:13" x14ac:dyDescent="0.3">
      <c r="A1"/>
      <c r="B1"/>
      <c r="C1"/>
      <c r="D1"/>
      <c r="E1"/>
      <c r="F1"/>
      <c r="G1"/>
      <c r="H1"/>
      <c r="I1"/>
      <c r="J1"/>
      <c r="K1"/>
      <c r="L1" s="52"/>
      <c r="M1" s="52"/>
    </row>
    <row r="2" spans="1:13" x14ac:dyDescent="0.3">
      <c r="A2"/>
      <c r="B2"/>
      <c r="C2"/>
      <c r="D2"/>
      <c r="E2"/>
      <c r="F2"/>
      <c r="G2"/>
      <c r="H2"/>
      <c r="I2"/>
      <c r="J2"/>
      <c r="K2"/>
      <c r="L2" s="52"/>
      <c r="M2" s="52"/>
    </row>
    <row r="3" spans="1:13" x14ac:dyDescent="0.3">
      <c r="A3"/>
      <c r="B3"/>
      <c r="C3"/>
      <c r="D3"/>
      <c r="E3"/>
      <c r="F3"/>
      <c r="G3"/>
      <c r="H3"/>
      <c r="I3"/>
      <c r="J3"/>
      <c r="K3"/>
      <c r="L3" s="52"/>
      <c r="M3" s="52"/>
    </row>
    <row r="4" spans="1:13" x14ac:dyDescent="0.3">
      <c r="A4"/>
      <c r="B4"/>
      <c r="C4"/>
      <c r="D4"/>
      <c r="E4"/>
      <c r="F4"/>
      <c r="G4"/>
      <c r="H4"/>
      <c r="I4"/>
      <c r="J4"/>
      <c r="K4"/>
      <c r="L4" s="52"/>
      <c r="M4" s="52"/>
    </row>
    <row r="5" spans="1:13" x14ac:dyDescent="0.3">
      <c r="A5"/>
      <c r="B5"/>
      <c r="C5"/>
      <c r="D5"/>
      <c r="E5"/>
      <c r="F5"/>
      <c r="G5"/>
      <c r="H5"/>
      <c r="I5"/>
      <c r="J5"/>
      <c r="K5"/>
      <c r="L5" s="52"/>
      <c r="M5" s="52"/>
    </row>
    <row r="6" spans="1:13" x14ac:dyDescent="0.3">
      <c r="A6"/>
      <c r="B6"/>
      <c r="C6"/>
      <c r="D6"/>
      <c r="E6"/>
      <c r="F6"/>
      <c r="G6"/>
      <c r="H6"/>
      <c r="I6"/>
      <c r="J6"/>
      <c r="K6"/>
      <c r="L6" s="52"/>
      <c r="M6" s="52"/>
    </row>
    <row r="7" spans="1:13" x14ac:dyDescent="0.3">
      <c r="A7"/>
      <c r="B7"/>
      <c r="C7"/>
      <c r="D7"/>
      <c r="E7"/>
      <c r="F7"/>
      <c r="G7"/>
      <c r="H7"/>
      <c r="I7"/>
      <c r="J7"/>
      <c r="K7"/>
      <c r="L7" s="52"/>
      <c r="M7" s="52"/>
    </row>
    <row r="8" spans="1:13" x14ac:dyDescent="0.3">
      <c r="A8"/>
      <c r="B8"/>
      <c r="C8"/>
      <c r="D8"/>
      <c r="E8"/>
      <c r="F8"/>
      <c r="G8"/>
      <c r="H8"/>
      <c r="I8"/>
      <c r="J8"/>
      <c r="K8"/>
      <c r="L8" s="52"/>
      <c r="M8" s="52"/>
    </row>
    <row r="9" spans="1:13" ht="47.25" customHeight="1" x14ac:dyDescent="0.3">
      <c r="A9" s="153" t="s">
        <v>219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</row>
    <row r="10" spans="1:13" ht="18.75" customHeight="1" x14ac:dyDescent="0.3">
      <c r="A10" s="210" t="s">
        <v>223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</row>
    <row r="11" spans="1:13" ht="30" customHeight="1" x14ac:dyDescent="0.3">
      <c r="A11" s="154" t="s">
        <v>235</v>
      </c>
      <c r="B11" s="155" t="s">
        <v>234</v>
      </c>
      <c r="C11" s="155"/>
      <c r="D11" s="155"/>
      <c r="E11" s="155"/>
      <c r="F11" s="155"/>
      <c r="G11" s="155"/>
      <c r="H11" s="155"/>
      <c r="I11" s="155"/>
      <c r="J11" s="155"/>
      <c r="K11" s="156"/>
      <c r="L11" s="30"/>
      <c r="M11" s="30"/>
    </row>
    <row r="12" spans="1:13" x14ac:dyDescent="0.3">
      <c r="A12" s="195" t="s">
        <v>0</v>
      </c>
      <c r="B12" s="158" t="s">
        <v>14</v>
      </c>
      <c r="C12" s="28"/>
      <c r="D12" s="159" t="s">
        <v>15</v>
      </c>
      <c r="E12" s="160"/>
      <c r="F12" s="159" t="s">
        <v>47</v>
      </c>
      <c r="G12" s="161"/>
      <c r="H12" s="161"/>
      <c r="I12" s="161"/>
      <c r="J12" s="161"/>
      <c r="K12" s="160"/>
    </row>
    <row r="13" spans="1:13" x14ac:dyDescent="0.3">
      <c r="A13" s="195"/>
      <c r="B13" s="158"/>
      <c r="C13" s="28"/>
      <c r="D13" s="28" t="s">
        <v>60</v>
      </c>
      <c r="E13" s="29" t="s">
        <v>61</v>
      </c>
      <c r="F13" s="29" t="s">
        <v>62</v>
      </c>
      <c r="G13" s="29" t="s">
        <v>63</v>
      </c>
      <c r="H13" s="28" t="s">
        <v>64</v>
      </c>
      <c r="I13" s="28" t="s">
        <v>65</v>
      </c>
      <c r="J13" s="28" t="s">
        <v>66</v>
      </c>
      <c r="K13" s="28" t="s">
        <v>67</v>
      </c>
    </row>
    <row r="14" spans="1:13" ht="38.25" customHeight="1" x14ac:dyDescent="0.3">
      <c r="A14" s="162" t="s">
        <v>173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4"/>
    </row>
    <row r="15" spans="1:13" ht="84.75" customHeight="1" x14ac:dyDescent="0.3">
      <c r="A15" s="45" t="s">
        <v>16</v>
      </c>
      <c r="B15" s="32" t="s">
        <v>174</v>
      </c>
      <c r="C15" s="9"/>
      <c r="D15" s="11">
        <v>0</v>
      </c>
      <c r="E15" s="12" t="s">
        <v>175</v>
      </c>
      <c r="F15" s="11" t="s">
        <v>176</v>
      </c>
      <c r="G15" s="43">
        <v>1.0999999999999999E-2</v>
      </c>
      <c r="H15" s="43">
        <v>2.1999999999999999E-2</v>
      </c>
      <c r="I15" s="43">
        <v>0.03</v>
      </c>
      <c r="J15" s="43">
        <v>3.5999999999999997E-2</v>
      </c>
      <c r="K15" s="43">
        <v>4.1000000000000002E-2</v>
      </c>
    </row>
    <row r="16" spans="1:13" x14ac:dyDescent="0.3">
      <c r="A16" s="46" t="s">
        <v>232</v>
      </c>
      <c r="B16" s="109" t="s">
        <v>435</v>
      </c>
      <c r="C16" s="113"/>
      <c r="D16" s="60"/>
      <c r="E16" s="74"/>
      <c r="F16" s="60"/>
      <c r="G16" s="115">
        <v>2.2700664748486949E-4</v>
      </c>
      <c r="H16" s="115">
        <v>4.5401329496973897E-4</v>
      </c>
      <c r="I16" s="115">
        <v>6.1910903859509865E-4</v>
      </c>
      <c r="J16" s="115">
        <v>7.4293084631411844E-4</v>
      </c>
      <c r="K16" s="115">
        <v>8.4611568607996805E-4</v>
      </c>
    </row>
    <row r="17" spans="1:11" ht="19.5" hidden="1" x14ac:dyDescent="0.3">
      <c r="A17" s="162" t="s">
        <v>178</v>
      </c>
      <c r="B17" s="163"/>
      <c r="C17" s="163"/>
      <c r="D17" s="163"/>
      <c r="E17" s="163"/>
      <c r="F17" s="163"/>
      <c r="G17" s="212"/>
      <c r="H17" s="212"/>
      <c r="I17" s="212"/>
      <c r="J17" s="212"/>
      <c r="K17" s="213"/>
    </row>
    <row r="18" spans="1:11" ht="61.5" hidden="1" customHeight="1" x14ac:dyDescent="0.3">
      <c r="A18" s="45" t="s">
        <v>16</v>
      </c>
      <c r="B18" s="32" t="s">
        <v>177</v>
      </c>
      <c r="C18" s="9"/>
      <c r="D18" s="11">
        <v>0</v>
      </c>
      <c r="E18" s="12" t="s">
        <v>179</v>
      </c>
      <c r="F18" s="11">
        <v>294</v>
      </c>
      <c r="G18" s="11">
        <v>310</v>
      </c>
      <c r="H18" s="11">
        <v>332</v>
      </c>
      <c r="I18" s="11">
        <v>419</v>
      </c>
      <c r="J18" s="11">
        <v>484</v>
      </c>
      <c r="K18" s="11">
        <v>495</v>
      </c>
    </row>
    <row r="19" spans="1:11" ht="19.5" hidden="1" x14ac:dyDescent="0.3">
      <c r="A19" s="162" t="s">
        <v>180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4"/>
    </row>
    <row r="20" spans="1:11" ht="81" hidden="1" customHeight="1" x14ac:dyDescent="0.3">
      <c r="A20" s="45" t="s">
        <v>16</v>
      </c>
      <c r="B20" s="32" t="s">
        <v>181</v>
      </c>
      <c r="C20" s="9"/>
      <c r="D20" s="11">
        <v>0.88500000000000001</v>
      </c>
      <c r="E20" s="12" t="s">
        <v>179</v>
      </c>
      <c r="F20" s="11">
        <v>2.65</v>
      </c>
      <c r="G20" s="11">
        <v>3.754</v>
      </c>
      <c r="H20" s="11">
        <v>4.9740000000000002</v>
      </c>
      <c r="I20" s="11">
        <v>7.157</v>
      </c>
      <c r="J20" s="11">
        <v>9.4550000000000001</v>
      </c>
      <c r="K20" s="11">
        <v>10.792</v>
      </c>
    </row>
    <row r="21" spans="1:11" ht="105" hidden="1" customHeight="1" x14ac:dyDescent="0.3">
      <c r="A21" s="45" t="s">
        <v>12</v>
      </c>
      <c r="B21" s="32" t="s">
        <v>182</v>
      </c>
      <c r="C21" s="9"/>
      <c r="D21" s="11">
        <v>24</v>
      </c>
      <c r="E21" s="12" t="s">
        <v>85</v>
      </c>
      <c r="F21" s="11">
        <v>59</v>
      </c>
      <c r="G21" s="11">
        <v>118</v>
      </c>
      <c r="H21" s="11">
        <v>146</v>
      </c>
      <c r="I21" s="11">
        <v>175</v>
      </c>
      <c r="J21" s="11">
        <v>204</v>
      </c>
      <c r="K21" s="11">
        <v>232</v>
      </c>
    </row>
    <row r="22" spans="1:11" ht="19.5" hidden="1" x14ac:dyDescent="0.3">
      <c r="A22" s="162" t="s">
        <v>187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4"/>
    </row>
    <row r="23" spans="1:11" ht="137.25" hidden="1" customHeight="1" x14ac:dyDescent="0.3">
      <c r="A23" s="45" t="s">
        <v>16</v>
      </c>
      <c r="B23" s="32" t="s">
        <v>183</v>
      </c>
      <c r="C23" s="9"/>
      <c r="D23" s="11">
        <v>0</v>
      </c>
      <c r="E23" s="12" t="s">
        <v>85</v>
      </c>
      <c r="F23" s="11">
        <v>240</v>
      </c>
      <c r="G23" s="11">
        <v>212</v>
      </c>
      <c r="H23" s="11">
        <v>256</v>
      </c>
      <c r="I23" s="11">
        <v>286</v>
      </c>
      <c r="J23" s="11">
        <v>345</v>
      </c>
      <c r="K23" s="11">
        <v>391</v>
      </c>
    </row>
    <row r="24" spans="1:11" ht="131.25" hidden="1" x14ac:dyDescent="0.3">
      <c r="A24" s="45" t="s">
        <v>12</v>
      </c>
      <c r="B24" s="32" t="s">
        <v>184</v>
      </c>
      <c r="C24" s="9"/>
      <c r="D24" s="11">
        <v>0</v>
      </c>
      <c r="E24" s="12" t="s">
        <v>85</v>
      </c>
      <c r="F24" s="11">
        <v>20</v>
      </c>
      <c r="G24" s="11">
        <v>12</v>
      </c>
      <c r="H24" s="11">
        <v>20</v>
      </c>
      <c r="I24" s="11">
        <v>24</v>
      </c>
      <c r="J24" s="11">
        <v>32</v>
      </c>
      <c r="K24" s="11">
        <v>46</v>
      </c>
    </row>
    <row r="25" spans="1:11" ht="150" hidden="1" x14ac:dyDescent="0.3">
      <c r="A25" s="45" t="s">
        <v>7</v>
      </c>
      <c r="B25" s="32" t="s">
        <v>185</v>
      </c>
      <c r="C25" s="9"/>
      <c r="D25" s="11">
        <v>0</v>
      </c>
      <c r="E25" s="12" t="s">
        <v>85</v>
      </c>
      <c r="F25" s="11">
        <v>76</v>
      </c>
      <c r="G25" s="11">
        <v>52</v>
      </c>
      <c r="H25" s="11">
        <v>65</v>
      </c>
      <c r="I25" s="11">
        <v>84</v>
      </c>
      <c r="J25" s="11">
        <v>123</v>
      </c>
      <c r="K25" s="11">
        <v>141</v>
      </c>
    </row>
    <row r="26" spans="1:11" ht="121.5" hidden="1" customHeight="1" x14ac:dyDescent="0.3">
      <c r="A26" s="45" t="s">
        <v>8</v>
      </c>
      <c r="B26" s="32" t="s">
        <v>186</v>
      </c>
      <c r="C26" s="9"/>
      <c r="D26" s="11">
        <v>0</v>
      </c>
      <c r="E26" s="12" t="s">
        <v>85</v>
      </c>
      <c r="F26" s="11">
        <v>144</v>
      </c>
      <c r="G26" s="11">
        <v>148</v>
      </c>
      <c r="H26" s="11">
        <v>171</v>
      </c>
      <c r="I26" s="11">
        <v>178</v>
      </c>
      <c r="J26" s="11">
        <v>190</v>
      </c>
      <c r="K26" s="11">
        <v>204</v>
      </c>
    </row>
    <row r="27" spans="1:11" ht="28.5" customHeight="1" x14ac:dyDescent="0.3">
      <c r="A27" s="162" t="s">
        <v>188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4"/>
    </row>
    <row r="28" spans="1:11" ht="93.75" hidden="1" x14ac:dyDescent="0.3">
      <c r="A28" s="45" t="s">
        <v>16</v>
      </c>
      <c r="B28" s="32" t="s">
        <v>189</v>
      </c>
      <c r="C28" s="9"/>
      <c r="D28" s="11">
        <v>0</v>
      </c>
      <c r="E28" s="12" t="s">
        <v>85</v>
      </c>
      <c r="F28" s="11">
        <v>0.371</v>
      </c>
      <c r="G28" s="11">
        <v>1.4850000000000001</v>
      </c>
      <c r="H28" s="11">
        <v>2.7160000000000002</v>
      </c>
      <c r="I28" s="11">
        <v>3.9489999999999998</v>
      </c>
      <c r="J28" s="11">
        <v>5.1760000000000002</v>
      </c>
      <c r="K28" s="11">
        <v>6.415</v>
      </c>
    </row>
    <row r="29" spans="1:11" ht="56.25" hidden="1" x14ac:dyDescent="0.3">
      <c r="A29" s="45" t="s">
        <v>12</v>
      </c>
      <c r="B29" s="32" t="s">
        <v>190</v>
      </c>
      <c r="C29" s="9"/>
      <c r="D29" s="11">
        <v>0</v>
      </c>
      <c r="E29" s="12" t="s">
        <v>85</v>
      </c>
      <c r="F29" s="11">
        <v>0.11</v>
      </c>
      <c r="G29" s="11">
        <v>0.27400000000000002</v>
      </c>
      <c r="H29" s="11">
        <v>0.438</v>
      </c>
      <c r="I29" s="11">
        <v>0.56000000000000005</v>
      </c>
      <c r="J29" s="11">
        <v>0.66900000000000004</v>
      </c>
      <c r="K29" s="11">
        <v>0.755</v>
      </c>
    </row>
    <row r="30" spans="1:11" ht="93.75" hidden="1" x14ac:dyDescent="0.3">
      <c r="A30" s="45" t="s">
        <v>7</v>
      </c>
      <c r="B30" s="32" t="s">
        <v>191</v>
      </c>
      <c r="C30" s="9"/>
      <c r="D30" s="11">
        <v>0</v>
      </c>
      <c r="E30" s="12" t="s">
        <v>85</v>
      </c>
      <c r="F30" s="11">
        <v>1.1140000000000001</v>
      </c>
      <c r="G30" s="11">
        <v>2.2770000000000001</v>
      </c>
      <c r="H30" s="11">
        <v>3.4430000000000001</v>
      </c>
      <c r="I30" s="11">
        <v>4.1909999999999998</v>
      </c>
      <c r="J30" s="11">
        <v>4.9009999999999998</v>
      </c>
      <c r="K30" s="11">
        <v>5.516</v>
      </c>
    </row>
    <row r="31" spans="1:11" ht="56.25" x14ac:dyDescent="0.3">
      <c r="A31" s="45" t="s">
        <v>8</v>
      </c>
      <c r="B31" s="32" t="s">
        <v>192</v>
      </c>
      <c r="C31" s="9"/>
      <c r="D31" s="11">
        <v>0</v>
      </c>
      <c r="E31" s="12" t="s">
        <v>85</v>
      </c>
      <c r="F31" s="11">
        <v>6.0860000000000003</v>
      </c>
      <c r="G31" s="11">
        <v>12.537000000000001</v>
      </c>
      <c r="H31" s="11">
        <v>19.11</v>
      </c>
      <c r="I31" s="11">
        <v>25.196000000000002</v>
      </c>
      <c r="J31" s="11">
        <v>31.039000000000001</v>
      </c>
      <c r="K31" s="11">
        <v>35.908000000000001</v>
      </c>
    </row>
    <row r="32" spans="1:11" x14ac:dyDescent="0.3">
      <c r="A32" s="45" t="s">
        <v>231</v>
      </c>
      <c r="B32" s="109" t="s">
        <v>435</v>
      </c>
      <c r="C32" s="116"/>
      <c r="D32" s="60">
        <v>0</v>
      </c>
      <c r="E32" s="74"/>
      <c r="F32" s="117">
        <v>0.12559658696299233</v>
      </c>
      <c r="G32" s="117">
        <v>0.25872566722889173</v>
      </c>
      <c r="H32" s="117">
        <v>0.39437245758507788</v>
      </c>
      <c r="I32" s="117">
        <v>0.51996904454807025</v>
      </c>
      <c r="J32" s="117">
        <v>0.64055084829844222</v>
      </c>
      <c r="K32" s="117">
        <v>0.74103224526242673</v>
      </c>
    </row>
    <row r="33" spans="1:13" ht="19.5" thickBot="1" x14ac:dyDescent="0.35">
      <c r="A33" s="53"/>
      <c r="B33" s="54"/>
      <c r="C33" s="17"/>
      <c r="D33" s="55"/>
      <c r="E33" s="56"/>
      <c r="F33" s="57"/>
      <c r="G33" s="57"/>
      <c r="H33" s="57"/>
      <c r="I33" s="57"/>
      <c r="J33" s="57"/>
      <c r="K33" s="57"/>
    </row>
    <row r="34" spans="1:13" ht="30.75" customHeight="1" thickBot="1" x14ac:dyDescent="0.35">
      <c r="A34" s="214" t="s">
        <v>59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6"/>
    </row>
    <row r="35" spans="1:13" x14ac:dyDescent="0.3">
      <c r="A35" s="217" t="s">
        <v>0</v>
      </c>
      <c r="B35" s="218" t="s">
        <v>72</v>
      </c>
      <c r="C35" s="58"/>
      <c r="D35" s="217" t="s">
        <v>56</v>
      </c>
      <c r="E35" s="217" t="s">
        <v>55</v>
      </c>
      <c r="F35" s="217" t="s">
        <v>68</v>
      </c>
      <c r="G35" s="217" t="s">
        <v>58</v>
      </c>
      <c r="H35" s="217"/>
      <c r="I35" s="217"/>
      <c r="J35" s="217"/>
      <c r="K35" s="217"/>
      <c r="L35" s="59"/>
      <c r="M35" s="59"/>
    </row>
    <row r="36" spans="1:13" ht="27.75" customHeight="1" x14ac:dyDescent="0.3">
      <c r="A36" s="195"/>
      <c r="B36" s="158"/>
      <c r="C36" s="28"/>
      <c r="D36" s="195"/>
      <c r="E36" s="195"/>
      <c r="F36" s="195"/>
      <c r="G36" s="29" t="s">
        <v>62</v>
      </c>
      <c r="H36" s="29" t="s">
        <v>63</v>
      </c>
      <c r="I36" s="28" t="s">
        <v>64</v>
      </c>
      <c r="J36" s="28" t="s">
        <v>65</v>
      </c>
      <c r="K36" s="28" t="s">
        <v>66</v>
      </c>
      <c r="L36" s="28" t="s">
        <v>67</v>
      </c>
      <c r="M36" s="28" t="s">
        <v>57</v>
      </c>
    </row>
    <row r="37" spans="1:13" ht="112.5" customHeight="1" x14ac:dyDescent="0.3">
      <c r="A37" s="204" t="s">
        <v>351</v>
      </c>
      <c r="B37" s="204"/>
      <c r="C37" s="204"/>
      <c r="D37" s="204"/>
      <c r="E37" s="204"/>
      <c r="F37" s="204"/>
      <c r="G37" s="42" t="s">
        <v>78</v>
      </c>
      <c r="H37" s="42" t="s">
        <v>78</v>
      </c>
      <c r="I37" s="42" t="s">
        <v>78</v>
      </c>
      <c r="J37" s="42" t="s">
        <v>78</v>
      </c>
      <c r="K37" s="42" t="s">
        <v>78</v>
      </c>
      <c r="L37" s="42" t="s">
        <v>78</v>
      </c>
      <c r="M37" s="42" t="s">
        <v>78</v>
      </c>
    </row>
    <row r="38" spans="1:13" x14ac:dyDescent="0.3">
      <c r="A38" s="205" t="s">
        <v>10</v>
      </c>
      <c r="B38" s="184" t="s">
        <v>352</v>
      </c>
      <c r="C38" s="32"/>
      <c r="D38" s="211" t="s">
        <v>353</v>
      </c>
      <c r="E38" s="192" t="s">
        <v>332</v>
      </c>
      <c r="F38" s="31" t="s">
        <v>57</v>
      </c>
      <c r="G38" s="49">
        <f>G39+G40+G41</f>
        <v>0.05</v>
      </c>
      <c r="H38" s="49">
        <f t="shared" ref="H38:L38" si="0">H39+H40+H41</f>
        <v>0.05</v>
      </c>
      <c r="I38" s="49">
        <f t="shared" si="0"/>
        <v>0.05</v>
      </c>
      <c r="J38" s="49">
        <f t="shared" si="0"/>
        <v>0.05</v>
      </c>
      <c r="K38" s="49">
        <f t="shared" si="0"/>
        <v>0.05</v>
      </c>
      <c r="L38" s="49">
        <f t="shared" si="0"/>
        <v>0.05</v>
      </c>
      <c r="M38" s="49">
        <f>M39+M40+M41</f>
        <v>0.3</v>
      </c>
    </row>
    <row r="39" spans="1:13" ht="37.5" x14ac:dyDescent="0.3">
      <c r="A39" s="205"/>
      <c r="B39" s="184"/>
      <c r="C39" s="32"/>
      <c r="D39" s="211"/>
      <c r="E39" s="192"/>
      <c r="F39" s="31" t="s">
        <v>69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f>G39+H39+I39+J39+K39+L39</f>
        <v>0</v>
      </c>
    </row>
    <row r="40" spans="1:13" x14ac:dyDescent="0.3">
      <c r="A40" s="205"/>
      <c r="B40" s="184"/>
      <c r="C40" s="32"/>
      <c r="D40" s="211"/>
      <c r="E40" s="192"/>
      <c r="F40" s="31" t="s">
        <v>70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f t="shared" ref="M40:M45" si="1">G40+H40+I40+J40+K40+L40</f>
        <v>0</v>
      </c>
    </row>
    <row r="41" spans="1:13" x14ac:dyDescent="0.3">
      <c r="A41" s="205"/>
      <c r="B41" s="184"/>
      <c r="C41" s="32"/>
      <c r="D41" s="211"/>
      <c r="E41" s="192"/>
      <c r="F41" s="31" t="s">
        <v>233</v>
      </c>
      <c r="G41" s="49">
        <v>0.05</v>
      </c>
      <c r="H41" s="49">
        <v>0.05</v>
      </c>
      <c r="I41" s="49">
        <v>0.05</v>
      </c>
      <c r="J41" s="49">
        <v>0.05</v>
      </c>
      <c r="K41" s="49">
        <v>0.05</v>
      </c>
      <c r="L41" s="49">
        <v>0.05</v>
      </c>
      <c r="M41" s="49">
        <f t="shared" si="1"/>
        <v>0.3</v>
      </c>
    </row>
    <row r="42" spans="1:13" ht="18.75" customHeight="1" x14ac:dyDescent="0.3">
      <c r="A42" s="205" t="s">
        <v>11</v>
      </c>
      <c r="B42" s="184" t="s">
        <v>354</v>
      </c>
      <c r="C42" s="32"/>
      <c r="D42" s="211" t="s">
        <v>355</v>
      </c>
      <c r="E42" s="192" t="s">
        <v>332</v>
      </c>
      <c r="F42" s="31" t="s">
        <v>57</v>
      </c>
      <c r="G42" s="49">
        <f>G43+G44+G45</f>
        <v>0</v>
      </c>
      <c r="H42" s="49">
        <f t="shared" ref="H42" si="2">H43+H44+H45</f>
        <v>0</v>
      </c>
      <c r="I42" s="49">
        <f t="shared" ref="I42" si="3">I43+I44+I45</f>
        <v>0</v>
      </c>
      <c r="J42" s="49">
        <f t="shared" ref="J42" si="4">J43+J44+J45</f>
        <v>0</v>
      </c>
      <c r="K42" s="49">
        <f t="shared" ref="K42" si="5">K43+K44+K45</f>
        <v>0</v>
      </c>
      <c r="L42" s="49">
        <f t="shared" ref="L42" si="6">L43+L44+L45</f>
        <v>0</v>
      </c>
      <c r="M42" s="49">
        <f>M43+M44+M45</f>
        <v>0</v>
      </c>
    </row>
    <row r="43" spans="1:13" ht="37.5" x14ac:dyDescent="0.3">
      <c r="A43" s="205"/>
      <c r="B43" s="184"/>
      <c r="C43" s="32"/>
      <c r="D43" s="211"/>
      <c r="E43" s="192"/>
      <c r="F43" s="31" t="s">
        <v>69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f>G43+H43+I43+J43+K43+L43</f>
        <v>0</v>
      </c>
    </row>
    <row r="44" spans="1:13" x14ac:dyDescent="0.3">
      <c r="A44" s="205"/>
      <c r="B44" s="184"/>
      <c r="C44" s="32"/>
      <c r="D44" s="211"/>
      <c r="E44" s="192"/>
      <c r="F44" s="31" t="s">
        <v>70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f t="shared" si="1"/>
        <v>0</v>
      </c>
    </row>
    <row r="45" spans="1:13" x14ac:dyDescent="0.3">
      <c r="A45" s="205"/>
      <c r="B45" s="184"/>
      <c r="C45" s="32"/>
      <c r="D45" s="211"/>
      <c r="E45" s="192"/>
      <c r="F45" s="31" t="s">
        <v>233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f t="shared" si="1"/>
        <v>0</v>
      </c>
    </row>
    <row r="46" spans="1:13" ht="18.75" customHeight="1" x14ac:dyDescent="0.3">
      <c r="A46" s="205" t="s">
        <v>313</v>
      </c>
      <c r="B46" s="184" t="s">
        <v>356</v>
      </c>
      <c r="C46" s="95"/>
      <c r="D46" s="211" t="s">
        <v>355</v>
      </c>
      <c r="E46" s="192" t="s">
        <v>332</v>
      </c>
      <c r="F46" s="96" t="s">
        <v>57</v>
      </c>
      <c r="G46" s="49">
        <f>G47+G48+G49</f>
        <v>0</v>
      </c>
      <c r="H46" s="49">
        <f t="shared" ref="H46" si="7">H47+H48+H49</f>
        <v>0</v>
      </c>
      <c r="I46" s="49">
        <f t="shared" ref="I46" si="8">I47+I48+I49</f>
        <v>0</v>
      </c>
      <c r="J46" s="49">
        <f t="shared" ref="J46" si="9">J47+J48+J49</f>
        <v>0</v>
      </c>
      <c r="K46" s="49">
        <f t="shared" ref="K46" si="10">K47+K48+K49</f>
        <v>0</v>
      </c>
      <c r="L46" s="49">
        <f t="shared" ref="L46" si="11">L47+L48+L49</f>
        <v>0</v>
      </c>
      <c r="M46" s="49">
        <f>M47+M48+M49</f>
        <v>0</v>
      </c>
    </row>
    <row r="47" spans="1:13" ht="37.5" x14ac:dyDescent="0.3">
      <c r="A47" s="205"/>
      <c r="B47" s="184"/>
      <c r="C47" s="95"/>
      <c r="D47" s="211"/>
      <c r="E47" s="192"/>
      <c r="F47" s="96" t="s">
        <v>69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f>G47+H47+I47+J47+K47+L47</f>
        <v>0</v>
      </c>
    </row>
    <row r="48" spans="1:13" x14ac:dyDescent="0.3">
      <c r="A48" s="205"/>
      <c r="B48" s="184"/>
      <c r="C48" s="95"/>
      <c r="D48" s="211"/>
      <c r="E48" s="192"/>
      <c r="F48" s="96" t="s">
        <v>70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f t="shared" ref="M48:M49" si="12">G48+H48+I48+J48+K48+L48</f>
        <v>0</v>
      </c>
    </row>
    <row r="49" spans="1:13" x14ac:dyDescent="0.3">
      <c r="A49" s="205"/>
      <c r="B49" s="184"/>
      <c r="C49" s="95"/>
      <c r="D49" s="211"/>
      <c r="E49" s="192"/>
      <c r="F49" s="96" t="s">
        <v>233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f t="shared" si="12"/>
        <v>0</v>
      </c>
    </row>
    <row r="50" spans="1:13" ht="25.5" customHeight="1" x14ac:dyDescent="0.3">
      <c r="A50" s="205" t="s">
        <v>314</v>
      </c>
      <c r="B50" s="184" t="s">
        <v>357</v>
      </c>
      <c r="C50" s="95"/>
      <c r="D50" s="211" t="s">
        <v>358</v>
      </c>
      <c r="E50" s="202" t="s">
        <v>359</v>
      </c>
      <c r="F50" s="96" t="s">
        <v>57</v>
      </c>
      <c r="G50" s="49">
        <f>G51+G52+G53</f>
        <v>0</v>
      </c>
      <c r="H50" s="49">
        <f t="shared" ref="H50" si="13">H51+H52+H53</f>
        <v>0</v>
      </c>
      <c r="I50" s="49">
        <f t="shared" ref="I50" si="14">I51+I52+I53</f>
        <v>0</v>
      </c>
      <c r="J50" s="49">
        <f t="shared" ref="J50" si="15">J51+J52+J53</f>
        <v>0</v>
      </c>
      <c r="K50" s="49">
        <f t="shared" ref="K50" si="16">K51+K52+K53</f>
        <v>0</v>
      </c>
      <c r="L50" s="49">
        <f t="shared" ref="L50" si="17">L51+L52+L53</f>
        <v>0</v>
      </c>
      <c r="M50" s="49">
        <f>M51+M52+M53</f>
        <v>0</v>
      </c>
    </row>
    <row r="51" spans="1:13" ht="37.5" x14ac:dyDescent="0.3">
      <c r="A51" s="205"/>
      <c r="B51" s="184"/>
      <c r="C51" s="95"/>
      <c r="D51" s="211"/>
      <c r="E51" s="202"/>
      <c r="F51" s="96" t="s">
        <v>69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f>G51+H51+I51+J51+K51+L51</f>
        <v>0</v>
      </c>
    </row>
    <row r="52" spans="1:13" x14ac:dyDescent="0.3">
      <c r="A52" s="205"/>
      <c r="B52" s="184"/>
      <c r="C52" s="95"/>
      <c r="D52" s="211"/>
      <c r="E52" s="202"/>
      <c r="F52" s="96" t="s">
        <v>70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f t="shared" ref="M52:M53" si="18">G52+H52+I52+J52+K52+L52</f>
        <v>0</v>
      </c>
    </row>
    <row r="53" spans="1:13" ht="36.75" customHeight="1" x14ac:dyDescent="0.3">
      <c r="A53" s="205"/>
      <c r="B53" s="184"/>
      <c r="C53" s="95"/>
      <c r="D53" s="211"/>
      <c r="E53" s="202"/>
      <c r="F53" s="96" t="s">
        <v>233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f t="shared" si="18"/>
        <v>0</v>
      </c>
    </row>
    <row r="54" spans="1:13" ht="25.5" customHeight="1" x14ac:dyDescent="0.3">
      <c r="A54" s="205" t="s">
        <v>315</v>
      </c>
      <c r="B54" s="184" t="s">
        <v>361</v>
      </c>
      <c r="C54" s="95"/>
      <c r="D54" s="211" t="s">
        <v>358</v>
      </c>
      <c r="E54" s="202" t="s">
        <v>359</v>
      </c>
      <c r="F54" s="96" t="s">
        <v>57</v>
      </c>
      <c r="G54" s="49">
        <f>G55+G56+G57</f>
        <v>0</v>
      </c>
      <c r="H54" s="49">
        <f t="shared" ref="H54" si="19">H55+H56+H57</f>
        <v>0</v>
      </c>
      <c r="I54" s="49">
        <f t="shared" ref="I54" si="20">I55+I56+I57</f>
        <v>0</v>
      </c>
      <c r="J54" s="49">
        <f t="shared" ref="J54" si="21">J55+J56+J57</f>
        <v>0</v>
      </c>
      <c r="K54" s="49">
        <f t="shared" ref="K54" si="22">K55+K56+K57</f>
        <v>0</v>
      </c>
      <c r="L54" s="49">
        <f t="shared" ref="L54" si="23">L55+L56+L57</f>
        <v>0</v>
      </c>
      <c r="M54" s="49">
        <f>M55+M56+M57</f>
        <v>0</v>
      </c>
    </row>
    <row r="55" spans="1:13" ht="37.5" x14ac:dyDescent="0.3">
      <c r="A55" s="205"/>
      <c r="B55" s="184"/>
      <c r="C55" s="95"/>
      <c r="D55" s="211"/>
      <c r="E55" s="202"/>
      <c r="F55" s="96" t="s">
        <v>69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f>G55+H55+I55+J55+K55+L55</f>
        <v>0</v>
      </c>
    </row>
    <row r="56" spans="1:13" x14ac:dyDescent="0.3">
      <c r="A56" s="205"/>
      <c r="B56" s="184"/>
      <c r="C56" s="95"/>
      <c r="D56" s="211"/>
      <c r="E56" s="202"/>
      <c r="F56" s="96" t="s">
        <v>70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f t="shared" ref="M56:M57" si="24">G56+H56+I56+J56+K56+L56</f>
        <v>0</v>
      </c>
    </row>
    <row r="57" spans="1:13" ht="36.75" customHeight="1" x14ac:dyDescent="0.3">
      <c r="A57" s="205"/>
      <c r="B57" s="184"/>
      <c r="C57" s="95"/>
      <c r="D57" s="211"/>
      <c r="E57" s="202"/>
      <c r="F57" s="96" t="s">
        <v>233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f t="shared" si="24"/>
        <v>0</v>
      </c>
    </row>
    <row r="58" spans="1:13" ht="25.5" customHeight="1" x14ac:dyDescent="0.3">
      <c r="A58" s="205" t="s">
        <v>316</v>
      </c>
      <c r="B58" s="184" t="s">
        <v>365</v>
      </c>
      <c r="C58" s="95"/>
      <c r="D58" s="211" t="s">
        <v>364</v>
      </c>
      <c r="E58" s="202" t="s">
        <v>359</v>
      </c>
      <c r="F58" s="96" t="s">
        <v>57</v>
      </c>
      <c r="G58" s="49">
        <f>G59+G60+G61</f>
        <v>0</v>
      </c>
      <c r="H58" s="49">
        <f t="shared" ref="H58" si="25">H59+H60+H61</f>
        <v>0</v>
      </c>
      <c r="I58" s="49">
        <f t="shared" ref="I58" si="26">I59+I60+I61</f>
        <v>0</v>
      </c>
      <c r="J58" s="49">
        <f t="shared" ref="J58" si="27">J59+J60+J61</f>
        <v>0</v>
      </c>
      <c r="K58" s="49">
        <f t="shared" ref="K58" si="28">K59+K60+K61</f>
        <v>0</v>
      </c>
      <c r="L58" s="49">
        <f t="shared" ref="L58" si="29">L59+L60+L61</f>
        <v>0</v>
      </c>
      <c r="M58" s="49">
        <f>M59+M60+M61</f>
        <v>0</v>
      </c>
    </row>
    <row r="59" spans="1:13" ht="37.5" x14ac:dyDescent="0.3">
      <c r="A59" s="205"/>
      <c r="B59" s="184"/>
      <c r="C59" s="95"/>
      <c r="D59" s="211"/>
      <c r="E59" s="202"/>
      <c r="F59" s="96" t="s">
        <v>69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f>G59+H59+I59+J59+K59+L59</f>
        <v>0</v>
      </c>
    </row>
    <row r="60" spans="1:13" x14ac:dyDescent="0.3">
      <c r="A60" s="205"/>
      <c r="B60" s="184"/>
      <c r="C60" s="95"/>
      <c r="D60" s="211"/>
      <c r="E60" s="202"/>
      <c r="F60" s="96" t="s">
        <v>70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f t="shared" ref="M60:M61" si="30">G60+H60+I60+J60+K60+L60</f>
        <v>0</v>
      </c>
    </row>
    <row r="61" spans="1:13" ht="36.75" customHeight="1" x14ac:dyDescent="0.3">
      <c r="A61" s="205"/>
      <c r="B61" s="184"/>
      <c r="C61" s="95"/>
      <c r="D61" s="211"/>
      <c r="E61" s="202"/>
      <c r="F61" s="96" t="s">
        <v>233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f t="shared" si="30"/>
        <v>0</v>
      </c>
    </row>
    <row r="62" spans="1:13" ht="25.5" customHeight="1" x14ac:dyDescent="0.3">
      <c r="A62" s="205" t="s">
        <v>362</v>
      </c>
      <c r="B62" s="184" t="s">
        <v>363</v>
      </c>
      <c r="C62" s="95"/>
      <c r="D62" s="211" t="s">
        <v>364</v>
      </c>
      <c r="E62" s="202" t="s">
        <v>359</v>
      </c>
      <c r="F62" s="96" t="s">
        <v>57</v>
      </c>
      <c r="G62" s="49">
        <f>G63+G64+G65</f>
        <v>0</v>
      </c>
      <c r="H62" s="49">
        <f t="shared" ref="H62" si="31">H63+H64+H65</f>
        <v>0</v>
      </c>
      <c r="I62" s="49">
        <f t="shared" ref="I62" si="32">I63+I64+I65</f>
        <v>0</v>
      </c>
      <c r="J62" s="49">
        <f t="shared" ref="J62" si="33">J63+J64+J65</f>
        <v>0</v>
      </c>
      <c r="K62" s="49">
        <f t="shared" ref="K62" si="34">K63+K64+K65</f>
        <v>0</v>
      </c>
      <c r="L62" s="49">
        <f t="shared" ref="L62" si="35">L63+L64+L65</f>
        <v>0</v>
      </c>
      <c r="M62" s="49">
        <f>M63+M64+M65</f>
        <v>0</v>
      </c>
    </row>
    <row r="63" spans="1:13" ht="37.5" x14ac:dyDescent="0.3">
      <c r="A63" s="205"/>
      <c r="B63" s="184"/>
      <c r="C63" s="95"/>
      <c r="D63" s="211"/>
      <c r="E63" s="202"/>
      <c r="F63" s="96" t="s">
        <v>69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f>G63+H63+I63+J63+K63+L63</f>
        <v>0</v>
      </c>
    </row>
    <row r="64" spans="1:13" x14ac:dyDescent="0.3">
      <c r="A64" s="205"/>
      <c r="B64" s="184"/>
      <c r="C64" s="95"/>
      <c r="D64" s="211"/>
      <c r="E64" s="202"/>
      <c r="F64" s="96" t="s">
        <v>70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f t="shared" ref="M64:M65" si="36">G64+H64+I64+J64+K64+L64</f>
        <v>0</v>
      </c>
    </row>
    <row r="65" spans="1:13" ht="36" customHeight="1" x14ac:dyDescent="0.3">
      <c r="A65" s="205"/>
      <c r="B65" s="184"/>
      <c r="C65" s="95"/>
      <c r="D65" s="211"/>
      <c r="E65" s="202"/>
      <c r="F65" s="96" t="s">
        <v>233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f t="shared" si="36"/>
        <v>0</v>
      </c>
    </row>
    <row r="66" spans="1:13" ht="25.5" customHeight="1" x14ac:dyDescent="0.3">
      <c r="A66" s="205" t="s">
        <v>366</v>
      </c>
      <c r="B66" s="184" t="s">
        <v>367</v>
      </c>
      <c r="C66" s="95"/>
      <c r="D66" s="211" t="s">
        <v>364</v>
      </c>
      <c r="E66" s="192" t="s">
        <v>332</v>
      </c>
      <c r="F66" s="96" t="s">
        <v>57</v>
      </c>
      <c r="G66" s="49">
        <f>G67+G68+G69</f>
        <v>0</v>
      </c>
      <c r="H66" s="49">
        <f t="shared" ref="H66" si="37">H67+H68+H69</f>
        <v>0</v>
      </c>
      <c r="I66" s="49">
        <f t="shared" ref="I66" si="38">I67+I68+I69</f>
        <v>0</v>
      </c>
      <c r="J66" s="49">
        <f t="shared" ref="J66" si="39">J67+J68+J69</f>
        <v>0</v>
      </c>
      <c r="K66" s="49">
        <f t="shared" ref="K66" si="40">K67+K68+K69</f>
        <v>0</v>
      </c>
      <c r="L66" s="49">
        <f t="shared" ref="L66" si="41">L67+L68+L69</f>
        <v>0</v>
      </c>
      <c r="M66" s="49">
        <f>M67+M68+M69</f>
        <v>0</v>
      </c>
    </row>
    <row r="67" spans="1:13" ht="37.5" x14ac:dyDescent="0.3">
      <c r="A67" s="205"/>
      <c r="B67" s="184"/>
      <c r="C67" s="95"/>
      <c r="D67" s="211"/>
      <c r="E67" s="192"/>
      <c r="F67" s="96" t="s">
        <v>69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f>G67+H67+I67+J67+K67+L67</f>
        <v>0</v>
      </c>
    </row>
    <row r="68" spans="1:13" x14ac:dyDescent="0.3">
      <c r="A68" s="205"/>
      <c r="B68" s="184"/>
      <c r="C68" s="95"/>
      <c r="D68" s="211"/>
      <c r="E68" s="192"/>
      <c r="F68" s="96" t="s">
        <v>70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f t="shared" ref="M68:M69" si="42">G68+H68+I68+J68+K68+L68</f>
        <v>0</v>
      </c>
    </row>
    <row r="69" spans="1:13" ht="36" customHeight="1" x14ac:dyDescent="0.3">
      <c r="A69" s="205"/>
      <c r="B69" s="184"/>
      <c r="C69" s="95"/>
      <c r="D69" s="211"/>
      <c r="E69" s="192"/>
      <c r="F69" s="96" t="s">
        <v>233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f t="shared" si="42"/>
        <v>0</v>
      </c>
    </row>
    <row r="70" spans="1:13" ht="25.5" customHeight="1" x14ac:dyDescent="0.3">
      <c r="A70" s="205" t="s">
        <v>368</v>
      </c>
      <c r="B70" s="184" t="s">
        <v>369</v>
      </c>
      <c r="C70" s="95"/>
      <c r="D70" s="211" t="s">
        <v>364</v>
      </c>
      <c r="E70" s="202" t="s">
        <v>359</v>
      </c>
      <c r="F70" s="96" t="s">
        <v>57</v>
      </c>
      <c r="G70" s="49">
        <f>G71+G72+G73</f>
        <v>0</v>
      </c>
      <c r="H70" s="49">
        <f t="shared" ref="H70" si="43">H71+H72+H73</f>
        <v>0</v>
      </c>
      <c r="I70" s="49">
        <f t="shared" ref="I70" si="44">I71+I72+I73</f>
        <v>0</v>
      </c>
      <c r="J70" s="49">
        <f t="shared" ref="J70" si="45">J71+J72+J73</f>
        <v>0</v>
      </c>
      <c r="K70" s="49">
        <f t="shared" ref="K70" si="46">K71+K72+K73</f>
        <v>0</v>
      </c>
      <c r="L70" s="49">
        <f t="shared" ref="L70" si="47">L71+L72+L73</f>
        <v>0</v>
      </c>
      <c r="M70" s="49">
        <f>M71+M72+M73</f>
        <v>0</v>
      </c>
    </row>
    <row r="71" spans="1:13" ht="37.5" x14ac:dyDescent="0.3">
      <c r="A71" s="205"/>
      <c r="B71" s="184"/>
      <c r="C71" s="95"/>
      <c r="D71" s="211"/>
      <c r="E71" s="202"/>
      <c r="F71" s="96" t="s">
        <v>69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f>G71+H71+I71+J71+K71+L71</f>
        <v>0</v>
      </c>
    </row>
    <row r="72" spans="1:13" x14ac:dyDescent="0.3">
      <c r="A72" s="205"/>
      <c r="B72" s="184"/>
      <c r="C72" s="95"/>
      <c r="D72" s="211"/>
      <c r="E72" s="202"/>
      <c r="F72" s="96" t="s">
        <v>70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f t="shared" ref="M72:M73" si="48">G72+H72+I72+J72+K72+L72</f>
        <v>0</v>
      </c>
    </row>
    <row r="73" spans="1:13" ht="36" customHeight="1" x14ac:dyDescent="0.3">
      <c r="A73" s="205"/>
      <c r="B73" s="184"/>
      <c r="C73" s="95"/>
      <c r="D73" s="211"/>
      <c r="E73" s="202"/>
      <c r="F73" s="96" t="s">
        <v>233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f t="shared" si="48"/>
        <v>0</v>
      </c>
    </row>
    <row r="74" spans="1:13" ht="25.5" customHeight="1" x14ac:dyDescent="0.3">
      <c r="A74" s="205" t="s">
        <v>370</v>
      </c>
      <c r="B74" s="184" t="s">
        <v>371</v>
      </c>
      <c r="C74" s="95"/>
      <c r="D74" s="211" t="s">
        <v>364</v>
      </c>
      <c r="E74" s="192" t="s">
        <v>332</v>
      </c>
      <c r="F74" s="96" t="s">
        <v>57</v>
      </c>
      <c r="G74" s="49">
        <f>G75+G76+G77</f>
        <v>0</v>
      </c>
      <c r="H74" s="49">
        <f t="shared" ref="H74" si="49">H75+H76+H77</f>
        <v>0</v>
      </c>
      <c r="I74" s="49">
        <f t="shared" ref="I74" si="50">I75+I76+I77</f>
        <v>0</v>
      </c>
      <c r="J74" s="49">
        <f t="shared" ref="J74" si="51">J75+J76+J77</f>
        <v>0</v>
      </c>
      <c r="K74" s="49">
        <f t="shared" ref="K74" si="52">K75+K76+K77</f>
        <v>0</v>
      </c>
      <c r="L74" s="49">
        <f t="shared" ref="L74" si="53">L75+L76+L77</f>
        <v>0</v>
      </c>
      <c r="M74" s="49">
        <f>M75+M76+M77</f>
        <v>0</v>
      </c>
    </row>
    <row r="75" spans="1:13" ht="37.5" x14ac:dyDescent="0.3">
      <c r="A75" s="205"/>
      <c r="B75" s="184"/>
      <c r="C75" s="95"/>
      <c r="D75" s="211"/>
      <c r="E75" s="192"/>
      <c r="F75" s="96" t="s">
        <v>69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f>G75+H75+I75+J75+K75+L75</f>
        <v>0</v>
      </c>
    </row>
    <row r="76" spans="1:13" x14ac:dyDescent="0.3">
      <c r="A76" s="205"/>
      <c r="B76" s="184"/>
      <c r="C76" s="95"/>
      <c r="D76" s="211"/>
      <c r="E76" s="192"/>
      <c r="F76" s="96" t="s">
        <v>70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f t="shared" ref="M76:M77" si="54">G76+H76+I76+J76+K76+L76</f>
        <v>0</v>
      </c>
    </row>
    <row r="77" spans="1:13" ht="36" customHeight="1" x14ac:dyDescent="0.3">
      <c r="A77" s="205"/>
      <c r="B77" s="184"/>
      <c r="C77" s="95"/>
      <c r="D77" s="211"/>
      <c r="E77" s="192"/>
      <c r="F77" s="96" t="s">
        <v>233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f t="shared" si="54"/>
        <v>0</v>
      </c>
    </row>
    <row r="78" spans="1:13" x14ac:dyDescent="0.3">
      <c r="A78" s="45" t="s">
        <v>74</v>
      </c>
      <c r="B78" s="32" t="s">
        <v>74</v>
      </c>
      <c r="C78" s="32"/>
      <c r="D78" s="31"/>
      <c r="E78" s="31"/>
      <c r="F78" s="31"/>
      <c r="G78" s="49"/>
      <c r="H78" s="49"/>
      <c r="I78" s="49"/>
      <c r="J78" s="49"/>
      <c r="K78" s="49"/>
      <c r="L78" s="49"/>
      <c r="M78" s="49"/>
    </row>
    <row r="79" spans="1:13" ht="102.75" customHeight="1" x14ac:dyDescent="0.3">
      <c r="A79" s="204" t="s">
        <v>372</v>
      </c>
      <c r="B79" s="204"/>
      <c r="C79" s="204"/>
      <c r="D79" s="204"/>
      <c r="E79" s="204"/>
      <c r="F79" s="204"/>
      <c r="G79" s="42" t="s">
        <v>78</v>
      </c>
      <c r="H79" s="42" t="s">
        <v>78</v>
      </c>
      <c r="I79" s="42" t="s">
        <v>78</v>
      </c>
      <c r="J79" s="42" t="s">
        <v>78</v>
      </c>
      <c r="K79" s="42" t="s">
        <v>78</v>
      </c>
      <c r="L79" s="42" t="s">
        <v>78</v>
      </c>
      <c r="M79" s="42" t="s">
        <v>78</v>
      </c>
    </row>
    <row r="80" spans="1:13" ht="48.75" customHeight="1" x14ac:dyDescent="0.3">
      <c r="A80" s="205" t="s">
        <v>5</v>
      </c>
      <c r="B80" s="184" t="s">
        <v>373</v>
      </c>
      <c r="C80" s="32"/>
      <c r="D80" s="211" t="s">
        <v>355</v>
      </c>
      <c r="E80" s="192" t="s">
        <v>332</v>
      </c>
      <c r="F80" s="31" t="s">
        <v>57</v>
      </c>
      <c r="G80" s="49">
        <f>G81+G82+G83</f>
        <v>0</v>
      </c>
      <c r="H80" s="49">
        <f t="shared" ref="H80" si="55">H81+H82+H83</f>
        <v>0</v>
      </c>
      <c r="I80" s="49">
        <f t="shared" ref="I80" si="56">I81+I82+I83</f>
        <v>0</v>
      </c>
      <c r="J80" s="49">
        <f t="shared" ref="J80" si="57">J81+J82+J83</f>
        <v>0</v>
      </c>
      <c r="K80" s="49">
        <f t="shared" ref="K80" si="58">K81+K82+K83</f>
        <v>0</v>
      </c>
      <c r="L80" s="49">
        <f t="shared" ref="L80" si="59">L81+L82+L83</f>
        <v>0</v>
      </c>
      <c r="M80" s="49">
        <f>M81+M82+M83</f>
        <v>0</v>
      </c>
    </row>
    <row r="81" spans="1:13" ht="48.75" customHeight="1" x14ac:dyDescent="0.3">
      <c r="A81" s="205"/>
      <c r="B81" s="184"/>
      <c r="C81" s="32"/>
      <c r="D81" s="211"/>
      <c r="E81" s="192"/>
      <c r="F81" s="31" t="s">
        <v>69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f>G81+H81+I81+J81+K81+L81</f>
        <v>0</v>
      </c>
    </row>
    <row r="82" spans="1:13" ht="48.75" customHeight="1" x14ac:dyDescent="0.3">
      <c r="A82" s="205"/>
      <c r="B82" s="184"/>
      <c r="C82" s="32"/>
      <c r="D82" s="211"/>
      <c r="E82" s="192"/>
      <c r="F82" s="31" t="s">
        <v>70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f t="shared" ref="M82:M83" si="60">G82+H82+I82+J82+K82+L82</f>
        <v>0</v>
      </c>
    </row>
    <row r="83" spans="1:13" ht="48.75" customHeight="1" x14ac:dyDescent="0.3">
      <c r="A83" s="205"/>
      <c r="B83" s="184"/>
      <c r="C83" s="32"/>
      <c r="D83" s="211"/>
      <c r="E83" s="192"/>
      <c r="F83" s="31" t="s">
        <v>233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f t="shared" si="60"/>
        <v>0</v>
      </c>
    </row>
    <row r="84" spans="1:13" ht="48.75" customHeight="1" x14ac:dyDescent="0.3">
      <c r="A84" s="205" t="s">
        <v>6</v>
      </c>
      <c r="B84" s="184" t="s">
        <v>374</v>
      </c>
      <c r="C84" s="98"/>
      <c r="D84" s="211" t="s">
        <v>355</v>
      </c>
      <c r="E84" s="192" t="s">
        <v>332</v>
      </c>
      <c r="F84" s="97" t="s">
        <v>57</v>
      </c>
      <c r="G84" s="49">
        <f>G85+G86+G87</f>
        <v>0</v>
      </c>
      <c r="H84" s="49">
        <f t="shared" ref="H84" si="61">H85+H86+H87</f>
        <v>0</v>
      </c>
      <c r="I84" s="49">
        <f t="shared" ref="I84" si="62">I85+I86+I87</f>
        <v>0</v>
      </c>
      <c r="J84" s="49">
        <f t="shared" ref="J84" si="63">J85+J86+J87</f>
        <v>0</v>
      </c>
      <c r="K84" s="49">
        <f t="shared" ref="K84" si="64">K85+K86+K87</f>
        <v>0</v>
      </c>
      <c r="L84" s="49">
        <f t="shared" ref="L84" si="65">L85+L86+L87</f>
        <v>0</v>
      </c>
      <c r="M84" s="49">
        <f>M85+M86+M87</f>
        <v>0</v>
      </c>
    </row>
    <row r="85" spans="1:13" ht="48.75" customHeight="1" x14ac:dyDescent="0.3">
      <c r="A85" s="205"/>
      <c r="B85" s="184"/>
      <c r="C85" s="98"/>
      <c r="D85" s="211"/>
      <c r="E85" s="192"/>
      <c r="F85" s="97" t="s">
        <v>69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f>G85+H85+I85+J85+K85+L85</f>
        <v>0</v>
      </c>
    </row>
    <row r="86" spans="1:13" ht="48.75" customHeight="1" x14ac:dyDescent="0.3">
      <c r="A86" s="205"/>
      <c r="B86" s="184"/>
      <c r="C86" s="98"/>
      <c r="D86" s="211"/>
      <c r="E86" s="192"/>
      <c r="F86" s="97" t="s">
        <v>70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f t="shared" ref="M86:M87" si="66">G86+H86+I86+J86+K86+L86</f>
        <v>0</v>
      </c>
    </row>
    <row r="87" spans="1:13" ht="48.75" customHeight="1" x14ac:dyDescent="0.3">
      <c r="A87" s="205"/>
      <c r="B87" s="184"/>
      <c r="C87" s="98"/>
      <c r="D87" s="211"/>
      <c r="E87" s="192"/>
      <c r="F87" s="97" t="s">
        <v>233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f t="shared" si="66"/>
        <v>0</v>
      </c>
    </row>
    <row r="88" spans="1:13" ht="18.75" customHeight="1" x14ac:dyDescent="0.3">
      <c r="A88" s="205" t="s">
        <v>6</v>
      </c>
      <c r="B88" s="184" t="s">
        <v>375</v>
      </c>
      <c r="C88" s="32"/>
      <c r="D88" s="211" t="s">
        <v>376</v>
      </c>
      <c r="E88" s="192" t="s">
        <v>332</v>
      </c>
      <c r="F88" s="31" t="s">
        <v>57</v>
      </c>
      <c r="G88" s="49">
        <f>G89+G90+G91</f>
        <v>0</v>
      </c>
      <c r="H88" s="49">
        <f t="shared" ref="H88" si="67">H89+H90+H91</f>
        <v>0.02</v>
      </c>
      <c r="I88" s="49">
        <f t="shared" ref="I88" si="68">I89+I90+I91</f>
        <v>0</v>
      </c>
      <c r="J88" s="49">
        <f t="shared" ref="J88" si="69">J89+J90+J91</f>
        <v>0</v>
      </c>
      <c r="K88" s="49">
        <f t="shared" ref="K88" si="70">K89+K90+K91</f>
        <v>0</v>
      </c>
      <c r="L88" s="49">
        <f t="shared" ref="L88" si="71">L89+L90+L91</f>
        <v>0</v>
      </c>
      <c r="M88" s="49">
        <f>M89+M90+M91</f>
        <v>0.02</v>
      </c>
    </row>
    <row r="89" spans="1:13" ht="37.5" x14ac:dyDescent="0.3">
      <c r="A89" s="205"/>
      <c r="B89" s="184"/>
      <c r="C89" s="32"/>
      <c r="D89" s="211"/>
      <c r="E89" s="192"/>
      <c r="F89" s="31" t="s">
        <v>69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f>G89+H89+I89+J89+K89+L89</f>
        <v>0</v>
      </c>
    </row>
    <row r="90" spans="1:13" x14ac:dyDescent="0.3">
      <c r="A90" s="205"/>
      <c r="B90" s="184"/>
      <c r="C90" s="32"/>
      <c r="D90" s="211"/>
      <c r="E90" s="192"/>
      <c r="F90" s="31" t="s">
        <v>70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f t="shared" ref="M90:M91" si="72">G90+H90+I90+J90+K90+L90</f>
        <v>0</v>
      </c>
    </row>
    <row r="91" spans="1:13" x14ac:dyDescent="0.3">
      <c r="A91" s="205"/>
      <c r="B91" s="184"/>
      <c r="C91" s="32"/>
      <c r="D91" s="211"/>
      <c r="E91" s="192"/>
      <c r="F91" s="31" t="s">
        <v>233</v>
      </c>
      <c r="G91" s="49">
        <v>0</v>
      </c>
      <c r="H91" s="49">
        <v>0.02</v>
      </c>
      <c r="I91" s="49">
        <v>0</v>
      </c>
      <c r="J91" s="49">
        <v>0</v>
      </c>
      <c r="K91" s="49">
        <v>0</v>
      </c>
      <c r="L91" s="49">
        <v>0</v>
      </c>
      <c r="M91" s="49">
        <f t="shared" si="72"/>
        <v>0.02</v>
      </c>
    </row>
    <row r="92" spans="1:13" ht="18.75" customHeight="1" x14ac:dyDescent="0.3">
      <c r="A92" s="205" t="s">
        <v>6</v>
      </c>
      <c r="B92" s="184" t="s">
        <v>377</v>
      </c>
      <c r="C92" s="98"/>
      <c r="D92" s="211" t="s">
        <v>378</v>
      </c>
      <c r="E92" s="192" t="s">
        <v>332</v>
      </c>
      <c r="F92" s="97" t="s">
        <v>57</v>
      </c>
      <c r="G92" s="49">
        <f>G93+G94+G95</f>
        <v>0</v>
      </c>
      <c r="H92" s="49">
        <f t="shared" ref="H92" si="73">H93+H94+H95</f>
        <v>0</v>
      </c>
      <c r="I92" s="49">
        <f t="shared" ref="I92" si="74">I93+I94+I95</f>
        <v>0</v>
      </c>
      <c r="J92" s="49">
        <f t="shared" ref="J92" si="75">J93+J94+J95</f>
        <v>0</v>
      </c>
      <c r="K92" s="49">
        <f t="shared" ref="K92" si="76">K93+K94+K95</f>
        <v>0</v>
      </c>
      <c r="L92" s="49">
        <f t="shared" ref="L92" si="77">L93+L94+L95</f>
        <v>0</v>
      </c>
      <c r="M92" s="49">
        <f>M93+M94+M95</f>
        <v>0</v>
      </c>
    </row>
    <row r="93" spans="1:13" ht="37.5" x14ac:dyDescent="0.3">
      <c r="A93" s="205"/>
      <c r="B93" s="184"/>
      <c r="C93" s="98"/>
      <c r="D93" s="211"/>
      <c r="E93" s="192"/>
      <c r="F93" s="97" t="s">
        <v>69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f>G93+H93+I93+J93+K93+L93</f>
        <v>0</v>
      </c>
    </row>
    <row r="94" spans="1:13" x14ac:dyDescent="0.3">
      <c r="A94" s="205"/>
      <c r="B94" s="184"/>
      <c r="C94" s="98"/>
      <c r="D94" s="211"/>
      <c r="E94" s="192"/>
      <c r="F94" s="97" t="s">
        <v>70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f t="shared" ref="M94:M95" si="78">G94+H94+I94+J94+K94+L94</f>
        <v>0</v>
      </c>
    </row>
    <row r="95" spans="1:13" x14ac:dyDescent="0.3">
      <c r="A95" s="205"/>
      <c r="B95" s="184"/>
      <c r="C95" s="98"/>
      <c r="D95" s="211"/>
      <c r="E95" s="192"/>
      <c r="F95" s="97" t="s">
        <v>233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f t="shared" si="78"/>
        <v>0</v>
      </c>
    </row>
    <row r="96" spans="1:13" x14ac:dyDescent="0.3">
      <c r="A96" s="45" t="s">
        <v>74</v>
      </c>
      <c r="B96" s="32" t="s">
        <v>74</v>
      </c>
      <c r="C96" s="32" t="s">
        <v>74</v>
      </c>
      <c r="D96" s="32" t="s">
        <v>74</v>
      </c>
      <c r="E96" s="32" t="s">
        <v>74</v>
      </c>
      <c r="F96" s="32" t="s">
        <v>74</v>
      </c>
      <c r="G96" s="31" t="s">
        <v>74</v>
      </c>
      <c r="H96" s="31" t="s">
        <v>74</v>
      </c>
      <c r="I96" s="31" t="s">
        <v>74</v>
      </c>
      <c r="J96" s="31" t="s">
        <v>74</v>
      </c>
      <c r="K96" s="31" t="s">
        <v>74</v>
      </c>
      <c r="L96" s="31" t="s">
        <v>74</v>
      </c>
      <c r="M96" s="31" t="s">
        <v>74</v>
      </c>
    </row>
    <row r="97" spans="1:13" x14ac:dyDescent="0.3">
      <c r="A97" s="188" t="s">
        <v>73</v>
      </c>
      <c r="B97" s="188"/>
      <c r="C97" s="188"/>
      <c r="D97" s="188"/>
      <c r="E97" s="188"/>
      <c r="F97" s="188"/>
      <c r="G97" s="49">
        <f>G98+G99+G100</f>
        <v>0.05</v>
      </c>
      <c r="H97" s="49">
        <f t="shared" ref="H97:M97" si="79">H98+H99+H100</f>
        <v>7.0000000000000007E-2</v>
      </c>
      <c r="I97" s="49">
        <f t="shared" si="79"/>
        <v>0.05</v>
      </c>
      <c r="J97" s="49">
        <f t="shared" si="79"/>
        <v>0.05</v>
      </c>
      <c r="K97" s="49">
        <f t="shared" si="79"/>
        <v>0.05</v>
      </c>
      <c r="L97" s="49">
        <f t="shared" si="79"/>
        <v>0.05</v>
      </c>
      <c r="M97" s="49">
        <f t="shared" si="79"/>
        <v>0.32</v>
      </c>
    </row>
    <row r="98" spans="1:13" x14ac:dyDescent="0.3">
      <c r="A98" s="188" t="s">
        <v>69</v>
      </c>
      <c r="B98" s="188"/>
      <c r="C98" s="188"/>
      <c r="D98" s="188"/>
      <c r="E98" s="188"/>
      <c r="F98" s="188"/>
      <c r="G98" s="49">
        <f>G39+G43+G47+G51+G55+G59+G63+G67+G71+G75+G81+G85+G89+G93</f>
        <v>0</v>
      </c>
      <c r="H98" s="49">
        <f t="shared" ref="H98:M98" si="80">H39+H43+H47+H51+H55+H59+H63+H67+H71+H75+H81+H85+H89+H93</f>
        <v>0</v>
      </c>
      <c r="I98" s="49">
        <f t="shared" si="80"/>
        <v>0</v>
      </c>
      <c r="J98" s="49">
        <f t="shared" si="80"/>
        <v>0</v>
      </c>
      <c r="K98" s="49">
        <f t="shared" si="80"/>
        <v>0</v>
      </c>
      <c r="L98" s="49">
        <f t="shared" si="80"/>
        <v>0</v>
      </c>
      <c r="M98" s="49">
        <f t="shared" si="80"/>
        <v>0</v>
      </c>
    </row>
    <row r="99" spans="1:13" x14ac:dyDescent="0.3">
      <c r="A99" s="188" t="s">
        <v>70</v>
      </c>
      <c r="B99" s="188"/>
      <c r="C99" s="188"/>
      <c r="D99" s="188"/>
      <c r="E99" s="188"/>
      <c r="F99" s="188"/>
      <c r="G99" s="49">
        <f>G40+G44+G48+G52+G56+G60+G64+G68+G72+G76+G82+G86+G90+G94</f>
        <v>0</v>
      </c>
      <c r="H99" s="49">
        <f t="shared" ref="H99:M99" si="81">H40+H44+H48+H52+H56+H60+H64+H68+H72+H76+H82+H86+H90+H94</f>
        <v>0</v>
      </c>
      <c r="I99" s="49">
        <f t="shared" si="81"/>
        <v>0</v>
      </c>
      <c r="J99" s="49">
        <f t="shared" si="81"/>
        <v>0</v>
      </c>
      <c r="K99" s="49">
        <f t="shared" si="81"/>
        <v>0</v>
      </c>
      <c r="L99" s="49">
        <f t="shared" si="81"/>
        <v>0</v>
      </c>
      <c r="M99" s="49">
        <f t="shared" si="81"/>
        <v>0</v>
      </c>
    </row>
    <row r="100" spans="1:13" x14ac:dyDescent="0.3">
      <c r="A100" s="188" t="s">
        <v>71</v>
      </c>
      <c r="B100" s="188"/>
      <c r="C100" s="188"/>
      <c r="D100" s="188"/>
      <c r="E100" s="188"/>
      <c r="F100" s="188"/>
      <c r="G100" s="49">
        <f>G41+G45+G49+G53+G57+G61+G65+G69+G73+G77+G83+G87+G91+G95</f>
        <v>0.05</v>
      </c>
      <c r="H100" s="49">
        <f t="shared" ref="H100:M100" si="82">H41+H45+H49+H53+H57+H61+H65+H69+H73+H77+H83+H87+H91+H95</f>
        <v>7.0000000000000007E-2</v>
      </c>
      <c r="I100" s="49">
        <f t="shared" si="82"/>
        <v>0.05</v>
      </c>
      <c r="J100" s="49">
        <f t="shared" si="82"/>
        <v>0.05</v>
      </c>
      <c r="K100" s="49">
        <f t="shared" si="82"/>
        <v>0.05</v>
      </c>
      <c r="L100" s="49">
        <f t="shared" si="82"/>
        <v>0.05</v>
      </c>
      <c r="M100" s="49">
        <f t="shared" si="82"/>
        <v>0.32</v>
      </c>
    </row>
    <row r="102" spans="1:13" ht="56.25" x14ac:dyDescent="0.3">
      <c r="B102" s="51" t="s">
        <v>250</v>
      </c>
    </row>
  </sheetData>
  <mergeCells count="81">
    <mergeCell ref="A84:A87"/>
    <mergeCell ref="B84:B87"/>
    <mergeCell ref="D84:D87"/>
    <mergeCell ref="E84:E87"/>
    <mergeCell ref="A92:A95"/>
    <mergeCell ref="B92:B95"/>
    <mergeCell ref="D92:D95"/>
    <mergeCell ref="E92:E95"/>
    <mergeCell ref="A9:M9"/>
    <mergeCell ref="A10:M10"/>
    <mergeCell ref="A11:K11"/>
    <mergeCell ref="A100:F100"/>
    <mergeCell ref="A88:A91"/>
    <mergeCell ref="B88:B91"/>
    <mergeCell ref="D88:D91"/>
    <mergeCell ref="E88:E91"/>
    <mergeCell ref="A97:F97"/>
    <mergeCell ref="A98:F98"/>
    <mergeCell ref="B42:B45"/>
    <mergeCell ref="D42:D45"/>
    <mergeCell ref="E42:E45"/>
    <mergeCell ref="A79:F79"/>
    <mergeCell ref="A99:F99"/>
    <mergeCell ref="A80:A83"/>
    <mergeCell ref="B80:B83"/>
    <mergeCell ref="D80:D83"/>
    <mergeCell ref="E80:E83"/>
    <mergeCell ref="G35:K35"/>
    <mergeCell ref="A37:F37"/>
    <mergeCell ref="A38:A41"/>
    <mergeCell ref="B38:B41"/>
    <mergeCell ref="D38:D41"/>
    <mergeCell ref="E38:E41"/>
    <mergeCell ref="A35:A36"/>
    <mergeCell ref="B35:B36"/>
    <mergeCell ref="D35:D36"/>
    <mergeCell ref="E35:E36"/>
    <mergeCell ref="F35:F36"/>
    <mergeCell ref="A42:A45"/>
    <mergeCell ref="A46:A49"/>
    <mergeCell ref="A17:K17"/>
    <mergeCell ref="A19:K19"/>
    <mergeCell ref="A22:K22"/>
    <mergeCell ref="A27:K27"/>
    <mergeCell ref="A34:M34"/>
    <mergeCell ref="A14:K14"/>
    <mergeCell ref="A12:A13"/>
    <mergeCell ref="B12:B13"/>
    <mergeCell ref="D12:E12"/>
    <mergeCell ref="F12:K12"/>
    <mergeCell ref="B46:B49"/>
    <mergeCell ref="D46:D49"/>
    <mergeCell ref="E46:E49"/>
    <mergeCell ref="A50:A53"/>
    <mergeCell ref="B50:B53"/>
    <mergeCell ref="D50:D53"/>
    <mergeCell ref="E50:E53"/>
    <mergeCell ref="A54:A57"/>
    <mergeCell ref="B54:B57"/>
    <mergeCell ref="D54:D57"/>
    <mergeCell ref="E54:E57"/>
    <mergeCell ref="A58:A61"/>
    <mergeCell ref="B58:B61"/>
    <mergeCell ref="D58:D61"/>
    <mergeCell ref="E58:E61"/>
    <mergeCell ref="A62:A65"/>
    <mergeCell ref="B62:B65"/>
    <mergeCell ref="D62:D65"/>
    <mergeCell ref="E62:E65"/>
    <mergeCell ref="A66:A69"/>
    <mergeCell ref="B66:B69"/>
    <mergeCell ref="D66:D69"/>
    <mergeCell ref="E66:E69"/>
    <mergeCell ref="A70:A73"/>
    <mergeCell ref="B70:B73"/>
    <mergeCell ref="D70:D73"/>
    <mergeCell ref="E70:E73"/>
    <mergeCell ref="A74:A77"/>
    <mergeCell ref="B74:B77"/>
    <mergeCell ref="D74:D77"/>
    <mergeCell ref="E74:E77"/>
  </mergeCells>
  <pageMargins left="0.34" right="0.15748031496062992" top="0.19685039370078741" bottom="0.23622047244094491" header="0.15748031496062992" footer="0.15748031496062992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Здравоохранение</vt:lpstr>
      <vt:lpstr>Демография</vt:lpstr>
      <vt:lpstr>Образование</vt:lpstr>
      <vt:lpstr>Культура</vt:lpstr>
      <vt:lpstr>Жилье и горсреда</vt:lpstr>
      <vt:lpstr>Экология</vt:lpstr>
      <vt:lpstr>БКД</vt:lpstr>
      <vt:lpstr>Цифровая экономика</vt:lpstr>
      <vt:lpstr>МСП</vt:lpstr>
      <vt:lpstr>МСП!Заголовки_для_печати</vt:lpstr>
      <vt:lpstr>'Цифровая экономика'!Заголовки_для_печати</vt:lpstr>
      <vt:lpstr>МСП!Область_печати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Митрофанова Екатерина Вадимовна</dc:creator>
  <cp:lastModifiedBy>Senchilo</cp:lastModifiedBy>
  <cp:lastPrinted>2019-04-01T07:08:52Z</cp:lastPrinted>
  <dcterms:created xsi:type="dcterms:W3CDTF">2018-11-23T05:25:27Z</dcterms:created>
  <dcterms:modified xsi:type="dcterms:W3CDTF">2019-06-24T06:54:06Z</dcterms:modified>
</cp:coreProperties>
</file>